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80" activeTab="1"/>
  </bookViews>
  <sheets>
    <sheet name="投标总价封面" sheetId="4" r:id="rId1"/>
    <sheet name="工程项目投标总价" sheetId="2" r:id="rId2"/>
    <sheet name="清单投标报价说明" sheetId="3" r:id="rId3"/>
    <sheet name="教学区工程量清单" sheetId="1" r:id="rId4"/>
  </sheets>
  <definedNames>
    <definedName name="_xlnm.Print_Titles" localSheetId="3">教学区工程量清单!$1:$3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<sst xmlns="http://schemas.openxmlformats.org/spreadsheetml/2006/main" count="412" uniqueCount="177">
  <si>
    <t/>
  </si>
  <si>
    <t>南充科技职业学院2025年暑假东校区维修改造工程</t>
  </si>
  <si>
    <t>投 标 总 价（一标段）</t>
  </si>
  <si>
    <t>投  标  人:</t>
  </si>
  <si>
    <t xml:space="preserve">         （单位盖章）</t>
  </si>
  <si>
    <t xml:space="preserve"> 日      期：               </t>
  </si>
  <si>
    <t xml:space="preserve">               年           月         日</t>
  </si>
  <si>
    <t>投  标  总  价（一标段）</t>
  </si>
  <si>
    <t xml:space="preserve">
招　　标　　人:</t>
  </si>
  <si>
    <t>南充科技职业学院</t>
  </si>
  <si>
    <t>工  程　名  称:</t>
  </si>
  <si>
    <t>投标总价(小写):</t>
  </si>
  <si>
    <t xml:space="preserve"> 元</t>
  </si>
  <si>
    <t xml:space="preserve">  (大写):</t>
  </si>
  <si>
    <t>投　标　人:</t>
  </si>
  <si>
    <t xml:space="preserve"> </t>
  </si>
  <si>
    <t>(单位盖章)</t>
  </si>
  <si>
    <t xml:space="preserve"> 日            期:</t>
  </si>
  <si>
    <t xml:space="preserve">                                                                                                                                                      </t>
  </si>
  <si>
    <t>清单投标报价说明</t>
  </si>
  <si>
    <t>工程名称：南充科技职业学院2025年暑假东校区维修改造工程</t>
  </si>
  <si>
    <t>工程范围：详见《工程量清单》。</t>
  </si>
  <si>
    <t>报价说明：
（1）不含税单价为综合包干单价，为最终结算单价，结算时不作任何调整。
（2）本工程量清单仅是投标报价的共同基础，实际工程计量和工程价款的支付应遵循合同条款的约定和"技术标准和要求"的有关规定，经发包人和承包人双方核定确认，最终以发包人按工程结算程序的审核结果为准。
（3）清单项目中没有包含的项目，结算时按照合同约定执行。
（4）合同清单中相同项目，出现多个综合单价的情况，按最低价记取。
（5）清单项目施工报价包含但不限于清单项目特征描述，包含完成清单所列项目的相应工序、材料、人工、措施费等完成施工内容的全部费用。
（6）若投标人存在明显不平衡报价，招标人有权要求投标人调整。
（7）中标后人工价及材料价格不因市场变化或其他任何原因进行价差调整。</t>
  </si>
  <si>
    <t>本清单中未明确工艺要求及技术标准的，详见装饰装修相关规范及验收标准。</t>
  </si>
  <si>
    <t>施工及验收：按照国家装饰装修相关规范要求的施工及验收规范执行。</t>
  </si>
  <si>
    <t>材料：本工程除明示为甲供主要材料外，其它主材、辅材及施工所需材料及设备（机具）均由投标人负责。由投标人负责的所有材料的材质、色彩、规格等应符合设计文件及合同要求。</t>
  </si>
  <si>
    <t>特别说明：
  (1) 综合单价、合价保留两位小数，电子版与纸质版不一致的，以纸质版为准。  
 （2）因现场展示效果需要，招标人若对工程清单内的部分工程项（量）进行增减调整，投标人不得有异议，仍按中标综合单价按实结算。</t>
  </si>
  <si>
    <t>一标段工程量清单</t>
  </si>
  <si>
    <t>序号</t>
  </si>
  <si>
    <t>项目名称</t>
  </si>
  <si>
    <t>项目特征描述</t>
  </si>
  <si>
    <t>单位</t>
  </si>
  <si>
    <t>暂定
工程量</t>
  </si>
  <si>
    <t>不含税
综合单价</t>
  </si>
  <si>
    <t>不含税合价</t>
  </si>
  <si>
    <t>备注</t>
  </si>
  <si>
    <t>教学楼设备拆除及搬运</t>
  </si>
  <si>
    <t>1.名称：教学楼设备拆除及搬运
2.型号、规格：包括但不限于教学电视、吊扇、窗帘和灯具，详现场
3.拆除后指定位置放置保存，施工完毕后重新安装（教学电视、窗帘等）
4.运距：投标人自行考虑</t>
  </si>
  <si>
    <t>项</t>
  </si>
  <si>
    <t>教室</t>
  </si>
  <si>
    <t>厕所设施设备拆除</t>
  </si>
  <si>
    <t>1.名称：厕所设施设备拆除
2.型号、规格：包括但不限于墙地面瓷砖涂料、隔墙、蹲便、小便池和洗手台的拆除，详现场
3.建渣运距：投标人自行考虑</t>
  </si>
  <si>
    <t>厕所</t>
  </si>
  <si>
    <t>楼地面1.5mm厚聚氨酯涂膜防水</t>
  </si>
  <si>
    <t>1.防水膜品种：聚氨酯涂膜防水
2.涂膜厚度、遍数：1.5mm厚 2遍
3.找平层材料种类：20mm厚1:3水泥砂浆
4.防水保护层</t>
  </si>
  <si>
    <t>m2</t>
  </si>
  <si>
    <t>墙面1.5mm厚聚氨酯涂膜防水</t>
  </si>
  <si>
    <t>1.防水膜品种：聚氨酯涂膜防水
2.涂膜高度、厚度、遍数：1000mm，1.5mm厚 2遍
3.找平层材料种类：20mm厚1:3水泥砂浆
4.防水保护层</t>
  </si>
  <si>
    <t>零星砌砖 干混砌筑砂浆 M5</t>
  </si>
  <si>
    <t>1.砂浆强度等级、配合比：干混砌筑砂浆M5
2.砖品种、规格、强度等级:MU10页岩砖、240mm×115mm×53mm</t>
  </si>
  <si>
    <t>厕所蹲位砌筑回填</t>
  </si>
  <si>
    <t>厕所防滑楼地面砖 300×300(mm)</t>
  </si>
  <si>
    <t>1.找平、结合层厚度、砂浆配合比：水泥浆一道(内掺建筑胶) 20厚1:3水泥砂浆结合层,表面撒水泥粉 
2.面层材料品种、规格、颜色：8厚玻化地砖 300×300(mm)
3.嵌缝材料种类：干白水泥擦缝 
4.酸洗、打蜡要求：表面清洁干净</t>
  </si>
  <si>
    <t>厕所玻化砖墙面 400×800(mm)</t>
  </si>
  <si>
    <t>1.墙体类型：详设计、现场 
2.安装方式：水泥砂浆粘贴详设计
3.面层材料品种、规格、颜色：釉面砖 400×800 高度3500mm
4.缝宽、嵌缝材料种类：白水泥擦缝 
5.磨光、酸洗、打蜡要求：表面清洁干净</t>
  </si>
  <si>
    <t>教室防滑楼地面砖 800×800(mm)</t>
  </si>
  <si>
    <t>1.找平、结合层厚度、砂浆配合比：水泥浆一道(内掺建筑胶) 20厚1:3水泥砂浆结合层,表面撒水泥粉 
2.面层材料品种、规格、颜色：8厚玻化地砖 800×800(mm)
3.嵌缝材料种类：干白水泥擦缝 
4.酸洗、打蜡要求：表面清洁干净</t>
  </si>
  <si>
    <t>走廊防滑楼地面砖 800×800(mm)</t>
  </si>
  <si>
    <t>走廊</t>
  </si>
  <si>
    <t>100mm高地砖踢脚线</t>
  </si>
  <si>
    <t>1.踢脚线高度：100mm 
2.粘贴层厚度、材料种类：9厚1:2水泥砂浆粘结层(内掺建筑胶)
3.素水泥浆：素水泥浆一道(内掺建筑胶)
4.面层材料品种、规格、颜色：100mm高踢脚地砖
5.包含墙面结合层处理</t>
  </si>
  <si>
    <t>米</t>
  </si>
  <si>
    <t>走廊楼梯玻化砖墙面 400×800(mm)</t>
  </si>
  <si>
    <t>1.墙体类型：详设计、现场 
2.安装方式：水泥砂浆粘贴详设计
3.面层材料品种、规格、颜色：釉面砖 400×800
4.缝宽、嵌缝材料种类：白水泥擦缝 
5.磨光、酸洗、打蜡要求：表面清洁干净</t>
  </si>
  <si>
    <t>走廊、楼梯</t>
  </si>
  <si>
    <t>楼梯面层砖</t>
  </si>
  <si>
    <t>1.找平、结合层厚度、砂浆配合比：20厚1:3水泥砂浆结合层
2.面层材料品种、规格、颜色：参照现场相同位置尺寸（含防滑槽）
3.勾缝材料种类：：干白水泥擦缝  
4.酸洗、打蜡要求：表面清洁干净
5.含拆除建渣清运</t>
  </si>
  <si>
    <t>处</t>
  </si>
  <si>
    <t>楼梯</t>
  </si>
  <si>
    <t>天花、墙面乳胶漆</t>
  </si>
  <si>
    <t>1.基层及细部处理：填补找平、返碱处理、腻子二遍、打磨、清理；
2.油漆品种：立邦净味环保漆；
3.喷漆遍数：乳胶漆底漆一遍，面漆一遍。
4.其它：满足设计、招标文件、技术标准和要求、相关图集、现行施工及验收规范等相关要求
5.位置：包含但不限于设备管道、线管、桥架</t>
  </si>
  <si>
    <t>楼梯、教室、走廊、办公室</t>
  </si>
  <si>
    <t>铝扣板吊顶300×600(mm)</t>
  </si>
  <si>
    <t>1.吊顶形式：铝扣板吊顶，平面
2.规格尺寸：300×600(mm)
3.做法详05J909-P280-棚36B暗扣式</t>
  </si>
  <si>
    <t>卫生间隔断</t>
  </si>
  <si>
    <t>1.隔断材料品种、规格、颜色：Pvc塑料隔断，详现场，颜色甲方指定
2.含所有不锈钢五金配件
3.含蹲便、小便器隔断</t>
  </si>
  <si>
    <t>塑料给水管 PPR-DN20</t>
  </si>
  <si>
    <t>1.安装部位:室内 
2.介质：给水 
3.规格、压力等级：DN20 ，</t>
  </si>
  <si>
    <t>m</t>
  </si>
  <si>
    <t>塑料给水管 PPR-DN50</t>
  </si>
  <si>
    <t>1.安装部位:室内 
2.介质：给水 
3.规格、压力等级：DN50
4.连接形式：热熔连接
5.压力试验及吹、洗：符合设计要求</t>
  </si>
  <si>
    <t>塑料排水管 PVC75</t>
  </si>
  <si>
    <t xml:space="preserve">1.安装部位：室内 
2.介质：排水 </t>
  </si>
  <si>
    <t>塑料排水管 PVC100</t>
  </si>
  <si>
    <t>1.安装部位：室内 
2.介质：排水 
3.材质、规格：PVC100 
4.连接形式：粘接 
5.阻火圈：符合设计要求 
6.压力试验及吹、洗：符合设计要求</t>
  </si>
  <si>
    <t>洗面台</t>
  </si>
  <si>
    <t>1.大理石洗面台高800mm
2.做法:详现场、西南11J517-35-1a
3.包括但不限于角钢支架预埋件等全部配件</t>
  </si>
  <si>
    <t>洗手盆</t>
  </si>
  <si>
    <t>1.材质;陶瓷
2.规格、类型;洗手盆</t>
  </si>
  <si>
    <t>组</t>
  </si>
  <si>
    <t>感应水龙头 DN20</t>
  </si>
  <si>
    <t>1.材质：金属 
2.型号、规格：DN20
3.其他：含所有配件（非电池供电）</t>
  </si>
  <si>
    <t>个</t>
  </si>
  <si>
    <t>铜闸阀 DN65</t>
  </si>
  <si>
    <t>1.类型：闸阀 
2.材质：铜 
3.规格、压力等级 ：DN65
4.连接形式：螺纹连接</t>
  </si>
  <si>
    <t>砖砌拖布池</t>
  </si>
  <si>
    <t>1.名称：砖砌拖布池
2.规格：600*600*600mm
3.位置：现场指定
4.含抹灰面砖铺贴</t>
  </si>
  <si>
    <t>蹲式大便器</t>
  </si>
  <si>
    <t>1.材质：陶瓷
2.组装方式：蹲式 
3.暗装感应式闸阀，含所有配件（非电池供电）</t>
  </si>
  <si>
    <t>壁挂小便器</t>
  </si>
  <si>
    <t>1.材质：陶瓷
2.组装方式：壁挂式 角阀  墙排
3.暗装感应式闸阀，含所有配件（非电池供电）</t>
  </si>
  <si>
    <t>地漏 N50</t>
  </si>
  <si>
    <t>1.材质：钢制
2.型号、规格：DN50mm</t>
  </si>
  <si>
    <t>地漏 N100</t>
  </si>
  <si>
    <t>1.材质：钢制
2.型号、规格：DN100mm</t>
  </si>
  <si>
    <t>地面清扫口 DN100</t>
  </si>
  <si>
    <t>节能平板灯</t>
  </si>
  <si>
    <t>1.名称：节能平板灯
2.规格、型号：220V 1×36W
3.安装方式：天花板内嵌入安装</t>
  </si>
  <si>
    <t>套</t>
  </si>
  <si>
    <t>LED长条灯</t>
  </si>
  <si>
    <t>1.名称：LED长条灯
2.规格、型号：220V 75W
3.安装方式：天花板内嵌入安装</t>
  </si>
  <si>
    <t>教室、办公室</t>
  </si>
  <si>
    <t>走廊吸顶灯</t>
  </si>
  <si>
    <t>1.名称：吸顶灯；
2.规格、型号：60W
3.安装位置：见施工图或现场定位；
4.其它：满足设计、招标文件、技术标准和要求、相关图集、现行施工及验收规范等相关要求</t>
  </si>
  <si>
    <t>排气扇</t>
  </si>
  <si>
    <t>1.名称：排气扇 
2.规格型号：40W 
3.安装方式：天花板内嵌入安装
4.含钻孔开洞等所有配件
5.其他：满足设计、招标文件、技术标准和要求、相关图集、现行施工及验收规范等相关要求</t>
  </si>
  <si>
    <t>台</t>
  </si>
  <si>
    <t>新装风扇</t>
  </si>
  <si>
    <t>1.名称：风扇
2.规格型号：120W 
3.安装方式：天花板吊装
4.其他：满足设计、招标文件、技术标准和要求、相关图集、现行施工及验收规范等相关要求</t>
  </si>
  <si>
    <t>双联开关</t>
  </si>
  <si>
    <t>1.名称:双联开关
2.型号、规格:250V 10A
3.安装高度:底边距地1.3米暗设</t>
  </si>
  <si>
    <t>单多联开关</t>
  </si>
  <si>
    <t>1.名称:单多联开关
2.型号、规格:250V 10A
3.安装高度:原位置安装</t>
  </si>
  <si>
    <t>五孔插座</t>
  </si>
  <si>
    <t>1.名称:五孔插座
2.型号、规格:250V 10A
3.安装高度:原位置安装</t>
  </si>
  <si>
    <t>插线板</t>
  </si>
  <si>
    <t>1.名称：插线板
2.型号、规格:250V 10A 8插位
3.安装高度:详现场</t>
  </si>
  <si>
    <t>配线 BV-2.0</t>
  </si>
  <si>
    <t>1.配线形式：暗装、管内穿线；
2.导线型号、材质、规格：BV-2.0mm2；
3.敷设部位或线制：厕所；
4.其它：满足设计、招标文件、技术标准和要求、相关图集、现行施工及验收规范等相关要求</t>
  </si>
  <si>
    <t>网络插座</t>
  </si>
  <si>
    <t>1.名称：网络插座；
2.安装方式：明装。
3.安装位置：见施工图或现场定位；
4.其它：满足设计、招标文件、技术标准和要求、相关图集、现行施工及验收规范等相关要求</t>
  </si>
  <si>
    <t>办公室</t>
  </si>
  <si>
    <t>超六类网线</t>
  </si>
  <si>
    <t>1.名称：六类非屏蔽网线 
2.规格：Cat6 UTP 
3.敷设方式：明装穿管；
4.配件：含水晶头模块；
5.其它：满足设计、招标文件、技术标准和要求、相关图集、现行施工及验收规范等相关要求</t>
  </si>
  <si>
    <t>教室、办公室走廊</t>
  </si>
  <si>
    <t>网络交换机</t>
  </si>
  <si>
    <t>1.名称：交换机
2.规格：24口千兆交换机 
3.容量：详设计
4.其它：满足设计、招标文件、技术标准和要求、相关图集、现行施工及验收规范等相关要求</t>
  </si>
  <si>
    <t>1.名称：交换机
2.规格：5口千兆交换机 
3.容量：详设计
4.其它：满足设计、招标文件、技术标准和要求、相关图集、现行施工及验收规范等相关要求</t>
  </si>
  <si>
    <t>强电整改</t>
  </si>
  <si>
    <t>1.配线形式：桥架、pvc穿管；
2.导线型号材质规格：BV-2.0mm2、BV-4.0mm2；
3.敷设部位或线制：教室、办公室和走廊；
4.其它：满足设计、招标文件、技术标准和要求、相关图集、现行施工及验收规范等相关要求</t>
  </si>
  <si>
    <t>窗帘采购安装</t>
  </si>
  <si>
    <t>1.名称：天空蓝遮光窗帘
2.规格：窗宽1800mm，2倍褶皱
3.容量：详现场
4.其它：满足设计、招标文件、技术标准和要求、相关图集、现行施工及验收规范等相关要求</t>
  </si>
  <si>
    <t>幅</t>
  </si>
  <si>
    <t>屋面卷材防水 SBS自粘聚合物改性沥青防水卷材</t>
  </si>
  <si>
    <t xml:space="preserve">1.基层处理：水泥砂浆局部找平
2.卷材品种、规格、厚度：1.5+1.5mm厚SBS自粘式高聚物改性沥青卷材
3.连接层、加强层、附加层、搭接层、封口层、收头等产生的费用应包含在投标报价的综合单价中
4.其他：满足设计及相关规范要求，满足现场施工要求
</t>
  </si>
  <si>
    <t>屋面</t>
  </si>
  <si>
    <t>木塑地板维修</t>
  </si>
  <si>
    <t>1.名称：木塑地板维修
2.规格：详现场
3.其他：包括但不限于框架更换等施工内容</t>
  </si>
  <si>
    <t>原窗户边框加固</t>
  </si>
  <si>
    <t>1.名称：原窗户边框加固
2.规格：详现场
3.其他：包括但不限于角码更换、玻璃胶等施工内容</t>
  </si>
  <si>
    <t>原窗户边框、玻璃更换</t>
  </si>
  <si>
    <t>1.名称：原窗户边框、玻璃更换
2.规格：详现场
3.其他：同原有材质厚度颜色的边框、玻璃</t>
  </si>
  <si>
    <t>翻新维修门（单、双开门）</t>
  </si>
  <si>
    <t>1.名称：单、双开门翻新维修
2.规格：详现场
3.其他：包括但不限于打磨、喷漆施工等</t>
  </si>
  <si>
    <t>樘</t>
  </si>
  <si>
    <t>换新门（单开门）</t>
  </si>
  <si>
    <t>1.名称：单开门换新
2.规格：详现场
3.其他：包括但不限于含内外锁具、合页等全部五金件等</t>
  </si>
  <si>
    <t>换新门（双开门）</t>
  </si>
  <si>
    <t>1.名称：双开门换新
2.规格：详现场
3.其他：包括但不限于含内外锁具、合页等全部五金件等</t>
  </si>
  <si>
    <t>玻璃幕墙嵌缝加固</t>
  </si>
  <si>
    <t>1.名称：幕墙嵌缝加固
2.规格：详现场
3.其他：包括但不限于打胶、封板等施工内容</t>
  </si>
  <si>
    <t>隐形防护网维修更换</t>
  </si>
  <si>
    <t>1.名称：隐形防护网
2.规格：参照边框、间距详现场相同位置
3.其他：包括但不限于主体钢丝更换、边框配件卡扣涨紧器的更换等</t>
  </si>
  <si>
    <t>楼梯扶手防锈处理</t>
  </si>
  <si>
    <t>1.名称部位：楼梯扶手
2.材质：详现场
3.规格：详现场
4.包括但不限于栏杆、扶手损坏焊接更换
5.除锈标准、刷油防腐设计要求：除污除锈，先刷防锈漆两道，再刷调和漆两道</t>
  </si>
  <si>
    <t>原墙面排危重新贴砖</t>
  </si>
  <si>
    <t>1.找平、结合层厚度、砂浆配合比：水泥浆一道(内掺建筑胶) 20厚1:3水泥砂浆结合层,表面撒水泥粉 
2.面层材料品种、规格、颜色：详现场
3.嵌缝材料种类：干白水泥擦缝 
4.酸洗、打蜡要求：表面清洁干净
5.含排危建渣清理</t>
  </si>
  <si>
    <t>原外墙面清洁</t>
  </si>
  <si>
    <t>详现场
包括但不限于吊绳、吊装高空作业</t>
  </si>
  <si>
    <t>消防箱、管道翻新</t>
  </si>
  <si>
    <t>1.名称部位：消防箱、消防管
2.材质，规格：详现场
3.除锈标准、刷油防腐设计要求：除污除锈，先刷防锈漆两道，再刷调和漆两道
4.颜色：红色或原色</t>
  </si>
  <si>
    <t>不含税合计</t>
  </si>
  <si>
    <r>
      <t>税率：</t>
    </r>
    <r>
      <rPr>
        <u/>
        <sz val="10"/>
        <color theme="1"/>
        <rFont val="宋体"/>
        <charset val="134"/>
        <scheme val="minor"/>
      </rPr>
      <t xml:space="preserve">         </t>
    </r>
    <r>
      <rPr>
        <sz val="10"/>
        <color theme="1"/>
        <rFont val="宋体"/>
        <charset val="134"/>
        <scheme val="minor"/>
      </rPr>
      <t>%</t>
    </r>
  </si>
  <si>
    <t>按企业规模填报</t>
  </si>
  <si>
    <t>含税合计</t>
  </si>
  <si>
    <t>投标人名称：                               （盖章）</t>
  </si>
  <si>
    <t>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</si>
</sst>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6">
    <font>
      <sz val="11"/>
      <color theme="1"/>
      <name val="宋体"/>
      <charset val="134"/>
      <scheme val="minor"/>
    </font>
    <font>
      <b/>
      <sz val="16"/>
      <name val="宋体"/>
      <charset val="134"/>
    </font>
    <font>
      <b/>
      <sz val="10"/>
      <color theme="1"/>
      <name val="宋体"/>
      <charset val="134"/>
    </font>
    <font>
      <sz val="10"/>
      <color theme="1"/>
      <name val="宋体"/>
      <charset val="134"/>
    </font>
    <font>
      <sz val="10"/>
      <color theme="1"/>
      <name val="宋体"/>
      <charset val="134"/>
      <scheme val="minor"/>
    </font>
    <font>
      <sz val="10"/>
      <color indexed="0"/>
      <name val="宋体"/>
      <charset val="134"/>
    </font>
    <font>
      <sz val="10"/>
      <name val="宋体"/>
      <charset val="134"/>
    </font>
    <font>
      <b/>
      <sz val="16"/>
      <color theme="1"/>
      <name val="宋体"/>
      <charset val="134"/>
    </font>
    <font>
      <sz val="16"/>
      <name val="宋体"/>
      <charset val="134"/>
    </font>
    <font>
      <sz val="10"/>
      <color rgb="FF000000"/>
      <name val="宋体"/>
      <charset val="134"/>
    </font>
    <font>
      <sz val="12"/>
      <color indexed="8"/>
      <name val="宋体"/>
      <charset val="134"/>
      <scheme val="minor"/>
    </font>
    <font>
      <b/>
      <sz val="18"/>
      <name val="宋体"/>
      <charset val="134"/>
      <scheme val="minor"/>
    </font>
    <font>
      <sz val="11"/>
      <name val="宋体"/>
      <charset val="134"/>
      <scheme val="minor"/>
    </font>
    <font>
      <sz val="12"/>
      <color indexed="8"/>
      <name val="宋体"/>
      <charset val="0"/>
    </font>
    <font>
      <b/>
      <sz val="20"/>
      <color indexed="0"/>
      <name val="宋体"/>
      <charset val="134"/>
    </font>
    <font>
      <b/>
      <sz val="12"/>
      <color indexed="0"/>
      <name val="宋体"/>
      <charset val="134"/>
    </font>
    <font>
      <sz val="12"/>
      <color indexed="0"/>
      <name val="宋体"/>
      <charset val="134"/>
    </font>
    <font>
      <sz val="14"/>
      <color indexed="0"/>
      <name val="宋体"/>
      <charset val="134"/>
    </font>
    <font>
      <sz val="11"/>
      <color indexed="0"/>
      <name val="宋体"/>
      <charset val="134"/>
    </font>
    <font>
      <u/>
      <sz val="11"/>
      <color rgb="FF000000"/>
      <name val="宋体"/>
      <charset val="134"/>
    </font>
    <font>
      <b/>
      <sz val="14"/>
      <color indexed="0"/>
      <name val="宋体"/>
      <charset val="134"/>
    </font>
    <font>
      <b/>
      <sz val="24"/>
      <color indexed="0"/>
      <name val="宋体"/>
      <charset val="134"/>
    </font>
    <font>
      <sz val="10"/>
      <color indexed="0"/>
      <name val="楷体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0"/>
      <name val="Arial"/>
      <charset val="0"/>
    </font>
    <font>
      <u/>
      <sz val="10"/>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0" fillId="0" borderId="0" applyNumberFormat="0" applyFill="0" applyBorder="0" applyAlignment="0" applyProtection="0">
      <alignment vertical="center"/>
    </xf>
    <xf numFmtId="0" fontId="31" fillId="4" borderId="10" applyNumberFormat="0" applyAlignment="0" applyProtection="0">
      <alignment vertical="center"/>
    </xf>
    <xf numFmtId="0" fontId="32" fillId="5" borderId="11" applyNumberFormat="0" applyAlignment="0" applyProtection="0">
      <alignment vertical="center"/>
    </xf>
    <xf numFmtId="0" fontId="33" fillId="5" borderId="10" applyNumberFormat="0" applyAlignment="0" applyProtection="0">
      <alignment vertical="center"/>
    </xf>
    <xf numFmtId="0" fontId="34" fillId="6" borderId="12" applyNumberFormat="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2" fillId="0" borderId="0" applyProtection="0"/>
    <xf numFmtId="0" fontId="43" fillId="0" borderId="0">
      <alignment vertical="center"/>
    </xf>
    <xf numFmtId="0" fontId="44" fillId="0" borderId="0" applyProtection="0">
      <alignment vertical="center"/>
    </xf>
  </cellStyleXfs>
  <cellXfs count="75">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ill="1" applyAlignment="1">
      <alignment horizontal="left" vertical="center"/>
    </xf>
    <xf numFmtId="0" fontId="0" fillId="0" borderId="0" xfId="0" applyNumberFormat="1" applyAlignment="1">
      <alignment horizontal="center" vertical="center"/>
    </xf>
    <xf numFmtId="0" fontId="0" fillId="0" borderId="0" xfId="0" applyFill="1" applyAlignment="1">
      <alignment horizontal="center" vertical="center"/>
    </xf>
    <xf numFmtId="0" fontId="1" fillId="0" borderId="0" xfId="49" applyNumberFormat="1" applyFont="1" applyFill="1" applyBorder="1" applyAlignment="1">
      <alignment horizontal="center" vertical="center" wrapText="1"/>
    </xf>
    <xf numFmtId="0" fontId="1" fillId="0" borderId="0" xfId="49" applyNumberFormat="1" applyFont="1" applyFill="1" applyBorder="1" applyAlignment="1">
      <alignment horizontal="left" vertical="center"/>
    </xf>
    <xf numFmtId="0" fontId="1" fillId="0" borderId="0" xfId="49" applyNumberFormat="1" applyFont="1" applyFill="1" applyBorder="1" applyAlignment="1">
      <alignment horizontal="center" vertical="center"/>
    </xf>
    <xf numFmtId="0" fontId="2" fillId="2"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0" fontId="2" fillId="2" borderId="1" xfId="0" applyFont="1" applyFill="1" applyBorder="1" applyAlignment="1">
      <alignment horizontal="center" vertical="center" shrinkToFit="1"/>
    </xf>
    <xf numFmtId="0" fontId="3" fillId="2" borderId="1" xfId="0" applyFont="1" applyFill="1" applyBorder="1" applyAlignment="1">
      <alignment horizontal="center" vertical="center" wrapText="1" shrinkToFit="1"/>
    </xf>
    <xf numFmtId="0" fontId="4" fillId="0" borderId="1" xfId="0" applyFont="1" applyBorder="1" applyAlignment="1">
      <alignment horizontal="left" vertical="center"/>
    </xf>
    <xf numFmtId="0" fontId="5" fillId="0" borderId="1" xfId="0" applyFont="1" applyFill="1" applyBorder="1" applyAlignment="1">
      <alignment horizontal="left"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176" fontId="6" fillId="0" borderId="1" xfId="0" applyNumberFormat="1" applyFont="1" applyFill="1" applyBorder="1" applyAlignment="1">
      <alignment horizontal="left" vertical="center" wrapText="1" shrinkToFit="1"/>
    </xf>
    <xf numFmtId="0" fontId="5" fillId="0" borderId="1" xfId="0" applyFont="1" applyFill="1" applyBorder="1" applyAlignment="1">
      <alignment horizontal="center" vertical="center"/>
    </xf>
    <xf numFmtId="176" fontId="3" fillId="0" borderId="1" xfId="0" applyNumberFormat="1" applyFont="1" applyFill="1" applyBorder="1" applyAlignment="1">
      <alignment horizontal="left" vertical="center" wrapText="1" shrinkToFit="1"/>
    </xf>
    <xf numFmtId="0" fontId="4" fillId="0" borderId="1" xfId="0" applyFont="1" applyBorder="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7" fillId="0" borderId="0" xfId="49" applyNumberFormat="1" applyFont="1" applyFill="1" applyBorder="1" applyAlignment="1">
      <alignment horizontal="center" vertical="center"/>
    </xf>
    <xf numFmtId="176" fontId="1" fillId="0" borderId="0" xfId="49" applyNumberFormat="1" applyFont="1" applyFill="1" applyBorder="1" applyAlignment="1">
      <alignment horizontal="center" vertical="center"/>
    </xf>
    <xf numFmtId="176" fontId="8" fillId="0" borderId="0" xfId="49"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wrapText="1" shrinkToFit="1"/>
    </xf>
    <xf numFmtId="176" fontId="2" fillId="2" borderId="1" xfId="0" applyNumberFormat="1" applyFont="1" applyFill="1" applyBorder="1" applyAlignment="1">
      <alignment horizontal="center" vertical="center" wrapText="1" shrinkToFit="1"/>
    </xf>
    <xf numFmtId="0" fontId="4" fillId="0" borderId="1" xfId="0" applyNumberFormat="1" applyFont="1" applyBorder="1" applyAlignment="1">
      <alignment horizontal="center" vertical="center"/>
    </xf>
    <xf numFmtId="177" fontId="9" fillId="0"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7"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left"/>
    </xf>
    <xf numFmtId="0" fontId="4" fillId="0" borderId="0" xfId="0" applyFont="1" applyFill="1" applyAlignment="1">
      <alignment horizontal="left"/>
    </xf>
    <xf numFmtId="0" fontId="4" fillId="0" borderId="0" xfId="0" applyFont="1" applyAlignment="1">
      <alignment horizontal="center"/>
    </xf>
    <xf numFmtId="0" fontId="4" fillId="0" borderId="0" xfId="0" applyNumberFormat="1" applyFont="1" applyAlignment="1">
      <alignment horizontal="center"/>
    </xf>
    <xf numFmtId="0" fontId="4" fillId="0" borderId="0" xfId="0" applyFont="1" applyFill="1" applyAlignment="1">
      <alignment horizontal="center"/>
    </xf>
    <xf numFmtId="0" fontId="10" fillId="0" borderId="0" xfId="0" applyFont="1" applyFill="1" applyBorder="1" applyAlignment="1" applyProtection="1">
      <protection locked="0"/>
    </xf>
    <xf numFmtId="0" fontId="10" fillId="0" borderId="0" xfId="0" applyFont="1" applyFill="1" applyBorder="1" applyAlignment="1" applyProtection="1">
      <alignment horizontal="center" vertical="center"/>
    </xf>
    <xf numFmtId="0" fontId="11" fillId="0" borderId="0" xfId="50" applyFont="1" applyAlignment="1" applyProtection="1">
      <alignment horizontal="center" vertical="center"/>
    </xf>
    <xf numFmtId="0" fontId="12" fillId="2" borderId="0" xfId="51" applyNumberFormat="1" applyFont="1" applyFill="1" applyAlignment="1" applyProtection="1">
      <alignment horizontal="left" vertical="center"/>
    </xf>
    <xf numFmtId="0" fontId="10" fillId="0" borderId="1" xfId="0" applyFont="1" applyFill="1" applyBorder="1" applyAlignment="1" applyProtection="1">
      <alignment horizontal="center" vertical="center"/>
    </xf>
    <xf numFmtId="0" fontId="12" fillId="2" borderId="1" xfId="50" applyFont="1" applyFill="1" applyBorder="1" applyAlignment="1" applyProtection="1">
      <alignment horizontal="left" vertical="center" wrapText="1"/>
    </xf>
    <xf numFmtId="0" fontId="12" fillId="2" borderId="2" xfId="50" applyFont="1" applyFill="1" applyBorder="1" applyAlignment="1" applyProtection="1">
      <alignment horizontal="left" vertical="center" wrapText="1"/>
    </xf>
    <xf numFmtId="0" fontId="12" fillId="2" borderId="0" xfId="50" applyFont="1" applyFill="1" applyBorder="1" applyAlignment="1" applyProtection="1">
      <alignment horizontal="left" vertical="center" wrapText="1"/>
    </xf>
    <xf numFmtId="0" fontId="12" fillId="2" borderId="1" xfId="50" applyFont="1" applyFill="1" applyBorder="1" applyAlignment="1" applyProtection="1">
      <alignment horizontal="left" vertical="center"/>
    </xf>
    <xf numFmtId="0" fontId="12" fillId="2" borderId="1" xfId="49" applyFont="1" applyFill="1" applyBorder="1" applyAlignment="1" applyProtection="1">
      <alignment horizontal="left" vertical="center" wrapText="1"/>
    </xf>
    <xf numFmtId="0" fontId="12" fillId="0" borderId="3" xfId="49" applyFont="1" applyFill="1" applyBorder="1" applyAlignment="1" applyProtection="1">
      <alignment horizontal="left" vertical="center" wrapText="1"/>
    </xf>
    <xf numFmtId="0" fontId="12" fillId="0" borderId="4" xfId="49" applyFont="1" applyFill="1" applyBorder="1" applyAlignment="1" applyProtection="1">
      <alignment horizontal="left" vertical="center" wrapText="1"/>
    </xf>
    <xf numFmtId="0" fontId="12" fillId="2" borderId="5" xfId="50" applyFont="1" applyFill="1" applyBorder="1" applyAlignment="1" applyProtection="1">
      <alignment horizontal="left" vertical="center" wrapText="1"/>
    </xf>
    <xf numFmtId="0" fontId="12" fillId="0" borderId="6" xfId="49" applyFont="1" applyFill="1" applyBorder="1" applyAlignment="1" applyProtection="1">
      <alignment horizontal="left" vertical="center" wrapText="1"/>
    </xf>
    <xf numFmtId="0" fontId="13" fillId="0" borderId="0" xfId="0" applyFont="1" applyFill="1" applyBorder="1" applyAlignment="1"/>
    <xf numFmtId="0" fontId="14" fillId="0" borderId="0" xfId="0" applyFont="1" applyFill="1" applyBorder="1" applyAlignment="1">
      <alignment horizontal="center" wrapText="1"/>
    </xf>
    <xf numFmtId="0" fontId="15" fillId="0" borderId="0" xfId="0" applyFont="1" applyFill="1" applyBorder="1" applyAlignment="1">
      <alignment horizontal="right" wrapText="1"/>
    </xf>
    <xf numFmtId="0" fontId="16" fillId="0" borderId="0" xfId="0" applyFont="1" applyFill="1" applyBorder="1" applyAlignment="1">
      <alignment horizontal="center" wrapText="1"/>
    </xf>
    <xf numFmtId="0" fontId="17" fillId="0" borderId="0" xfId="0" applyFont="1" applyFill="1" applyBorder="1" applyAlignment="1">
      <alignment horizontal="left" wrapText="1"/>
    </xf>
    <xf numFmtId="0" fontId="5" fillId="0" borderId="0" xfId="0" applyFont="1" applyFill="1" applyBorder="1" applyAlignment="1">
      <alignment horizontal="center" vertical="center" wrapText="1"/>
    </xf>
    <xf numFmtId="0" fontId="18" fillId="0" borderId="4" xfId="0" applyFont="1" applyFill="1" applyBorder="1" applyAlignment="1">
      <alignment horizontal="center" wrapText="1"/>
    </xf>
    <xf numFmtId="0" fontId="18" fillId="0" borderId="0" xfId="0" applyFont="1" applyFill="1" applyBorder="1" applyAlignment="1">
      <alignment horizontal="center" wrapText="1"/>
    </xf>
    <xf numFmtId="0" fontId="19" fillId="0" borderId="0" xfId="0" applyFont="1" applyFill="1" applyBorder="1" applyAlignment="1">
      <alignment horizontal="left" wrapText="1"/>
    </xf>
    <xf numFmtId="0" fontId="18" fillId="0" borderId="0" xfId="0" applyFont="1" applyFill="1" applyBorder="1" applyAlignment="1">
      <alignment horizontal="left" wrapText="1"/>
    </xf>
    <xf numFmtId="0" fontId="16" fillId="0" borderId="4" xfId="0" applyFont="1" applyFill="1" applyBorder="1" applyAlignment="1">
      <alignment horizontal="center" wrapText="1"/>
    </xf>
    <xf numFmtId="0" fontId="16" fillId="0" borderId="0" xfId="0" applyFont="1" applyFill="1" applyBorder="1" applyAlignment="1">
      <alignment horizontal="left" wrapText="1"/>
    </xf>
    <xf numFmtId="0" fontId="16" fillId="0" borderId="0" xfId="0" applyFont="1" applyFill="1" applyBorder="1" applyAlignment="1">
      <alignment horizontal="left" vertical="top" wrapText="1"/>
    </xf>
    <xf numFmtId="0" fontId="20" fillId="0" borderId="4" xfId="0" applyFont="1" applyFill="1" applyBorder="1" applyAlignment="1">
      <alignment horizontal="center" wrapText="1"/>
    </xf>
    <xf numFmtId="0" fontId="21" fillId="0" borderId="0" xfId="0" applyFont="1" applyFill="1" applyBorder="1" applyAlignment="1">
      <alignment horizontal="center" vertical="center" wrapText="1"/>
    </xf>
    <xf numFmtId="0" fontId="15" fillId="0" borderId="0" xfId="0" applyFont="1" applyFill="1" applyBorder="1" applyAlignment="1">
      <alignment wrapText="1"/>
    </xf>
    <xf numFmtId="0" fontId="16" fillId="0" borderId="0" xfId="0" applyFont="1" applyFill="1" applyBorder="1" applyAlignment="1">
      <alignment horizontal="right" wrapText="1"/>
    </xf>
    <xf numFmtId="0" fontId="22" fillId="0" borderId="0" xfId="0" applyFont="1" applyFill="1" applyBorder="1" applyAlignment="1">
      <alignment horizontal="center" vertical="center" wrapText="1"/>
    </xf>
    <xf numFmtId="0" fontId="18" fillId="0" borderId="0" xfId="0" applyFont="1" applyFill="1" applyBorder="1" applyAlignment="1">
      <alignment horizontal="right" wrapText="1"/>
    </xf>
    <xf numFmtId="0" fontId="15" fillId="0" borderId="0" xfId="0" applyFont="1" applyFill="1" applyBorder="1" applyAlignment="1">
      <alignment horizontal="lef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万科长白一期示范区环境工程（A区）" xfId="50"/>
    <cellStyle name="常规_Sheet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view="pageBreakPreview" zoomScaleNormal="100" workbookViewId="0">
      <selection activeCell="L2" sqref="L2"/>
    </sheetView>
  </sheetViews>
  <sheetFormatPr defaultColWidth="9" defaultRowHeight="17.6" outlineLevelRow="6" outlineLevelCol="4"/>
  <cols>
    <col min="1" max="1" width="21.5" style="55" customWidth="1"/>
    <col min="2" max="2" width="12.375" style="55" customWidth="1"/>
    <col min="3" max="3" width="48.625" style="55" customWidth="1"/>
    <col min="4" max="4" width="12.8173076923077" style="55" customWidth="1"/>
    <col min="5" max="5" width="28.5" style="55" customWidth="1"/>
    <col min="6" max="16384" width="9" style="55"/>
  </cols>
  <sheetData>
    <row r="1" s="55" customFormat="1" ht="36.75" customHeight="1" spans="1:5">
      <c r="A1" s="67" t="s">
        <v>0</v>
      </c>
      <c r="B1" s="68" t="s">
        <v>1</v>
      </c>
      <c r="C1" s="68" t="s">
        <v>0</v>
      </c>
      <c r="D1" s="68" t="s">
        <v>0</v>
      </c>
      <c r="E1" s="74"/>
    </row>
    <row r="2" s="55" customFormat="1" ht="183.75" customHeight="1" spans="1:5">
      <c r="A2" s="69" t="s">
        <v>2</v>
      </c>
      <c r="B2" s="69" t="s">
        <v>0</v>
      </c>
      <c r="C2" s="69" t="s">
        <v>0</v>
      </c>
      <c r="D2" s="69" t="s">
        <v>0</v>
      </c>
      <c r="E2" s="69" t="s">
        <v>0</v>
      </c>
    </row>
    <row r="3" s="55" customFormat="1" ht="55.5" customHeight="1" spans="2:5">
      <c r="B3" s="70" t="s">
        <v>3</v>
      </c>
      <c r="C3" s="65"/>
      <c r="D3" s="71" t="s">
        <v>0</v>
      </c>
      <c r="E3" s="71" t="s">
        <v>0</v>
      </c>
    </row>
    <row r="4" s="55" customFormat="1" ht="36.75" customHeight="1" spans="1:5">
      <c r="A4" s="72" t="s">
        <v>4</v>
      </c>
      <c r="B4" s="72" t="s">
        <v>0</v>
      </c>
      <c r="C4" s="72" t="s">
        <v>0</v>
      </c>
      <c r="D4" s="72" t="s">
        <v>0</v>
      </c>
      <c r="E4" s="72" t="s">
        <v>0</v>
      </c>
    </row>
    <row r="5" s="55" customFormat="1" ht="92.25" customHeight="1" spans="2:5">
      <c r="B5" s="70" t="s">
        <v>5</v>
      </c>
      <c r="C5" s="70" t="s">
        <v>6</v>
      </c>
      <c r="D5" s="70" t="s">
        <v>0</v>
      </c>
      <c r="E5" s="70" t="s">
        <v>0</v>
      </c>
    </row>
    <row r="6" s="55" customFormat="1" ht="19.5" customHeight="1" spans="1:5">
      <c r="A6" s="73"/>
      <c r="B6" s="73" t="s">
        <v>0</v>
      </c>
      <c r="C6" s="73" t="s">
        <v>0</v>
      </c>
      <c r="D6" s="73" t="s">
        <v>0</v>
      </c>
      <c r="E6" s="73" t="s">
        <v>0</v>
      </c>
    </row>
    <row r="7" s="55" customFormat="1" ht="42" customHeight="1"/>
  </sheetData>
  <mergeCells count="5">
    <mergeCell ref="B1:D1"/>
    <mergeCell ref="A2:E2"/>
    <mergeCell ref="D3:E3"/>
    <mergeCell ref="A4:E4"/>
    <mergeCell ref="A6:E6"/>
  </mergeCells>
  <printOptions horizont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tabSelected="1" view="pageBreakPreview" zoomScaleNormal="100" workbookViewId="0">
      <selection activeCell="A1" sqref="A1:O1"/>
    </sheetView>
  </sheetViews>
  <sheetFormatPr defaultColWidth="9" defaultRowHeight="17.6"/>
  <cols>
    <col min="1" max="1" width="19.5" style="55" customWidth="1"/>
    <col min="2" max="2" width="1" style="55" customWidth="1"/>
    <col min="3" max="3" width="1.25" style="55" customWidth="1"/>
    <col min="4" max="4" width="8.25" style="55" customWidth="1"/>
    <col min="5" max="5" width="1.5" style="55" customWidth="1"/>
    <col min="6" max="6" width="0.25" style="55" customWidth="1"/>
    <col min="7" max="7" width="4.5" style="55" customWidth="1"/>
    <col min="8" max="8" width="59.375" style="55" customWidth="1"/>
    <col min="9" max="9" width="13.25" style="55" customWidth="1"/>
    <col min="10" max="11" width="0.125" style="55" customWidth="1"/>
    <col min="12" max="13" width="0.25" style="55" customWidth="1"/>
    <col min="14" max="14" width="9.00961538461539" style="55" customWidth="1"/>
    <col min="15" max="15" width="8.875" style="55" customWidth="1"/>
    <col min="16" max="16" width="9" style="55"/>
    <col min="17" max="17" width="9.00961538461539" style="55" customWidth="1"/>
    <col min="18" max="16384" width="9" style="55"/>
  </cols>
  <sheetData>
    <row r="1" s="55" customFormat="1" ht="46.5" customHeight="1" spans="1:15">
      <c r="A1" s="56" t="s">
        <v>7</v>
      </c>
      <c r="B1" s="56" t="s">
        <v>0</v>
      </c>
      <c r="C1" s="56" t="s">
        <v>0</v>
      </c>
      <c r="D1" s="56" t="s">
        <v>0</v>
      </c>
      <c r="E1" s="56" t="s">
        <v>0</v>
      </c>
      <c r="F1" s="56" t="s">
        <v>0</v>
      </c>
      <c r="G1" s="56" t="s">
        <v>0</v>
      </c>
      <c r="H1" s="56" t="s">
        <v>0</v>
      </c>
      <c r="I1" s="56" t="s">
        <v>0</v>
      </c>
      <c r="J1" s="56" t="s">
        <v>0</v>
      </c>
      <c r="K1" s="56" t="s">
        <v>0</v>
      </c>
      <c r="L1" s="56" t="s">
        <v>0</v>
      </c>
      <c r="M1" s="56" t="s">
        <v>0</v>
      </c>
      <c r="N1" s="56" t="s">
        <v>0</v>
      </c>
      <c r="O1" s="56" t="s">
        <v>0</v>
      </c>
    </row>
    <row r="2" s="55" customFormat="1" ht="45" customHeight="1" spans="1:15">
      <c r="A2" s="57" t="s">
        <v>8</v>
      </c>
      <c r="B2" s="57" t="s">
        <v>0</v>
      </c>
      <c r="C2" s="57" t="s">
        <v>0</v>
      </c>
      <c r="D2" s="57" t="s">
        <v>0</v>
      </c>
      <c r="E2" s="57" t="s">
        <v>0</v>
      </c>
      <c r="F2" s="57" t="s">
        <v>0</v>
      </c>
      <c r="G2" s="57" t="s">
        <v>0</v>
      </c>
      <c r="H2" s="61" t="s">
        <v>9</v>
      </c>
      <c r="I2" s="61" t="s">
        <v>0</v>
      </c>
      <c r="J2" s="61" t="s">
        <v>0</v>
      </c>
      <c r="K2" s="61" t="s">
        <v>0</v>
      </c>
      <c r="L2" s="61" t="s">
        <v>0</v>
      </c>
      <c r="M2" s="61" t="s">
        <v>0</v>
      </c>
      <c r="N2" s="58" t="s">
        <v>0</v>
      </c>
      <c r="O2" s="58" t="s">
        <v>0</v>
      </c>
    </row>
    <row r="3" s="55" customFormat="1" ht="45" customHeight="1" spans="1:15">
      <c r="A3" s="57" t="s">
        <v>10</v>
      </c>
      <c r="B3" s="57" t="s">
        <v>0</v>
      </c>
      <c r="C3" s="57" t="s">
        <v>0</v>
      </c>
      <c r="D3" s="57" t="s">
        <v>0</v>
      </c>
      <c r="E3" s="57" t="s">
        <v>0</v>
      </c>
      <c r="F3" s="57" t="s">
        <v>0</v>
      </c>
      <c r="G3" s="57" t="s">
        <v>0</v>
      </c>
      <c r="H3" s="61" t="s">
        <v>1</v>
      </c>
      <c r="I3" s="61" t="s">
        <v>0</v>
      </c>
      <c r="J3" s="61" t="s">
        <v>0</v>
      </c>
      <c r="K3" s="61" t="s">
        <v>0</v>
      </c>
      <c r="L3" s="61" t="s">
        <v>0</v>
      </c>
      <c r="M3" s="58" t="s">
        <v>0</v>
      </c>
      <c r="N3" s="58" t="s">
        <v>0</v>
      </c>
      <c r="O3" s="58" t="s">
        <v>0</v>
      </c>
    </row>
    <row r="4" s="55" customFormat="1" ht="42" customHeight="1" spans="1:15">
      <c r="A4" s="57" t="s">
        <v>11</v>
      </c>
      <c r="B4" s="57" t="s">
        <v>0</v>
      </c>
      <c r="C4" s="57" t="s">
        <v>0</v>
      </c>
      <c r="D4" s="57" t="s">
        <v>0</v>
      </c>
      <c r="E4" s="57" t="s">
        <v>0</v>
      </c>
      <c r="F4" s="57" t="s">
        <v>0</v>
      </c>
      <c r="G4" s="57" t="s">
        <v>0</v>
      </c>
      <c r="H4" s="61" t="s">
        <v>12</v>
      </c>
      <c r="I4" s="61"/>
      <c r="J4" s="61"/>
      <c r="K4" s="61"/>
      <c r="L4" s="61"/>
      <c r="M4" s="61"/>
      <c r="N4" s="55" t="s">
        <v>0</v>
      </c>
      <c r="O4" s="58" t="s">
        <v>0</v>
      </c>
    </row>
    <row r="5" s="55" customFormat="1" ht="18.75" customHeight="1" spans="1:15">
      <c r="A5" s="57" t="s">
        <v>13</v>
      </c>
      <c r="B5" s="57" t="s">
        <v>0</v>
      </c>
      <c r="C5" s="57" t="s">
        <v>0</v>
      </c>
      <c r="D5" s="57" t="s">
        <v>0</v>
      </c>
      <c r="E5" s="57" t="s">
        <v>0</v>
      </c>
      <c r="F5" s="57" t="s">
        <v>0</v>
      </c>
      <c r="G5" s="57" t="s">
        <v>0</v>
      </c>
      <c r="H5" s="61" t="s">
        <v>12</v>
      </c>
      <c r="I5" s="61" t="s">
        <v>0</v>
      </c>
      <c r="J5" s="61" t="s">
        <v>0</v>
      </c>
      <c r="K5" s="61" t="s">
        <v>0</v>
      </c>
      <c r="L5" s="61" t="s">
        <v>0</v>
      </c>
      <c r="M5" s="61" t="s">
        <v>0</v>
      </c>
      <c r="N5" s="66" t="s">
        <v>0</v>
      </c>
      <c r="O5" s="66" t="s">
        <v>0</v>
      </c>
    </row>
    <row r="6" s="55" customFormat="1" ht="23.25" customHeight="1" spans="1:15">
      <c r="A6" s="57" t="s">
        <v>0</v>
      </c>
      <c r="B6" s="58" t="s">
        <v>0</v>
      </c>
      <c r="C6" s="58" t="s">
        <v>0</v>
      </c>
      <c r="D6" s="58" t="s">
        <v>0</v>
      </c>
      <c r="E6" s="58" t="s">
        <v>0</v>
      </c>
      <c r="F6" s="58" t="s">
        <v>0</v>
      </c>
      <c r="G6" s="58" t="s">
        <v>0</v>
      </c>
      <c r="H6" s="61" t="s">
        <v>0</v>
      </c>
      <c r="I6" s="65" t="s">
        <v>0</v>
      </c>
      <c r="J6" s="65" t="s">
        <v>0</v>
      </c>
      <c r="K6" s="65" t="s">
        <v>0</v>
      </c>
      <c r="L6" s="65" t="s">
        <v>0</v>
      </c>
      <c r="M6" s="65" t="s">
        <v>0</v>
      </c>
      <c r="N6" s="66" t="s">
        <v>0</v>
      </c>
      <c r="O6" s="66" t="s">
        <v>0</v>
      </c>
    </row>
    <row r="7" s="55" customFormat="1" ht="63" customHeight="1" spans="1:15">
      <c r="A7" s="58" t="s">
        <v>0</v>
      </c>
      <c r="B7" s="58" t="s">
        <v>0</v>
      </c>
      <c r="C7" s="58" t="s">
        <v>0</v>
      </c>
      <c r="D7" s="58" t="s">
        <v>0</v>
      </c>
      <c r="E7" s="58" t="s">
        <v>0</v>
      </c>
      <c r="F7" s="58" t="s">
        <v>0</v>
      </c>
      <c r="G7" s="58" t="s">
        <v>0</v>
      </c>
      <c r="H7" s="58" t="s">
        <v>0</v>
      </c>
      <c r="I7" s="58" t="s">
        <v>0</v>
      </c>
      <c r="J7" s="58" t="s">
        <v>0</v>
      </c>
      <c r="K7" s="58" t="s">
        <v>0</v>
      </c>
      <c r="L7" s="58" t="s">
        <v>0</v>
      </c>
      <c r="M7" s="58" t="s">
        <v>0</v>
      </c>
      <c r="N7" s="58" t="s">
        <v>0</v>
      </c>
      <c r="O7" s="58" t="s">
        <v>0</v>
      </c>
    </row>
    <row r="8" s="55" customFormat="1" ht="21.75" customHeight="1" spans="1:15">
      <c r="A8" s="57" t="s">
        <v>14</v>
      </c>
      <c r="B8" s="57" t="s">
        <v>0</v>
      </c>
      <c r="C8" s="57" t="s">
        <v>0</v>
      </c>
      <c r="D8" s="57" t="s">
        <v>0</v>
      </c>
      <c r="E8" s="57" t="s">
        <v>0</v>
      </c>
      <c r="F8" s="57" t="s">
        <v>0</v>
      </c>
      <c r="G8" s="61" t="s">
        <v>15</v>
      </c>
      <c r="H8" s="61" t="s">
        <v>0</v>
      </c>
      <c r="I8" s="61" t="s">
        <v>0</v>
      </c>
      <c r="J8" s="61" t="s">
        <v>0</v>
      </c>
      <c r="K8" s="58" t="s">
        <v>0</v>
      </c>
      <c r="L8" s="58" t="s">
        <v>0</v>
      </c>
      <c r="M8" s="58" t="s">
        <v>0</v>
      </c>
      <c r="N8" s="58" t="s">
        <v>0</v>
      </c>
      <c r="O8" s="58" t="s">
        <v>0</v>
      </c>
    </row>
    <row r="9" s="55" customFormat="1" ht="19.5" customHeight="1" spans="1:15">
      <c r="A9" s="59" t="s">
        <v>0</v>
      </c>
      <c r="B9" s="59" t="s">
        <v>0</v>
      </c>
      <c r="C9" s="60" t="s">
        <v>16</v>
      </c>
      <c r="D9" s="60" t="s">
        <v>0</v>
      </c>
      <c r="E9" s="60" t="s">
        <v>0</v>
      </c>
      <c r="F9" s="60" t="s">
        <v>0</v>
      </c>
      <c r="G9" s="60" t="s">
        <v>0</v>
      </c>
      <c r="H9" s="60" t="s">
        <v>0</v>
      </c>
      <c r="I9" s="60" t="s">
        <v>0</v>
      </c>
      <c r="J9" s="60" t="s">
        <v>0</v>
      </c>
      <c r="K9" s="60" t="s">
        <v>0</v>
      </c>
      <c r="L9" s="60" t="s">
        <v>0</v>
      </c>
      <c r="M9" s="60" t="s">
        <v>0</v>
      </c>
      <c r="N9" s="60" t="s">
        <v>0</v>
      </c>
      <c r="O9" s="60" t="s">
        <v>0</v>
      </c>
    </row>
    <row r="10" s="55" customFormat="1" ht="30.75" customHeight="1" spans="1:15">
      <c r="A10" s="57"/>
      <c r="B10" s="57"/>
      <c r="C10" s="57"/>
      <c r="D10" s="57"/>
      <c r="E10" s="57"/>
      <c r="F10" s="62"/>
      <c r="G10" s="62"/>
      <c r="H10" s="62"/>
      <c r="I10" s="62"/>
      <c r="J10" s="62"/>
      <c r="K10" s="62"/>
      <c r="L10" s="62"/>
      <c r="M10" s="58"/>
      <c r="N10" s="58"/>
      <c r="O10" s="58"/>
    </row>
    <row r="11" s="55" customFormat="1" ht="25.5" customHeight="1" spans="1:15">
      <c r="A11" s="57" t="s">
        <v>17</v>
      </c>
      <c r="B11" s="57" t="s">
        <v>0</v>
      </c>
      <c r="C11" s="57" t="s">
        <v>0</v>
      </c>
      <c r="D11" s="57" t="s">
        <v>0</v>
      </c>
      <c r="E11" s="57" t="s">
        <v>0</v>
      </c>
      <c r="F11" s="63" t="s">
        <v>18</v>
      </c>
      <c r="G11" s="64" t="s">
        <v>0</v>
      </c>
      <c r="H11" s="64" t="s">
        <v>0</v>
      </c>
      <c r="I11" s="64" t="s">
        <v>0</v>
      </c>
      <c r="J11" s="58" t="s">
        <v>0</v>
      </c>
      <c r="K11" s="58" t="s">
        <v>0</v>
      </c>
      <c r="L11" s="58" t="s">
        <v>0</v>
      </c>
      <c r="M11" s="58" t="s">
        <v>0</v>
      </c>
      <c r="N11" s="58" t="s">
        <v>0</v>
      </c>
      <c r="O11" s="58" t="s">
        <v>0</v>
      </c>
    </row>
  </sheetData>
  <mergeCells count="24">
    <mergeCell ref="A1:O1"/>
    <mergeCell ref="A2:G2"/>
    <mergeCell ref="H2:M2"/>
    <mergeCell ref="N2:O2"/>
    <mergeCell ref="A3:G3"/>
    <mergeCell ref="H3:L3"/>
    <mergeCell ref="M3:O3"/>
    <mergeCell ref="A4:G4"/>
    <mergeCell ref="H4:M4"/>
    <mergeCell ref="A7:O7"/>
    <mergeCell ref="A8:F8"/>
    <mergeCell ref="G8:J8"/>
    <mergeCell ref="K8:O8"/>
    <mergeCell ref="A9:B9"/>
    <mergeCell ref="C9:O9"/>
    <mergeCell ref="A10:E10"/>
    <mergeCell ref="F10:L10"/>
    <mergeCell ref="M10:O10"/>
    <mergeCell ref="A11:E11"/>
    <mergeCell ref="F11:I11"/>
    <mergeCell ref="J11:O11"/>
    <mergeCell ref="A5:G6"/>
    <mergeCell ref="H5:M6"/>
    <mergeCell ref="N5:O6"/>
  </mergeCells>
  <printOptions horizontalCentered="1"/>
  <pageMargins left="0.751388888888889" right="0.751388888888889"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view="pageBreakPreview" zoomScaleNormal="100" workbookViewId="0">
      <selection activeCell="G17" sqref="G17"/>
    </sheetView>
  </sheetViews>
  <sheetFormatPr defaultColWidth="8.75" defaultRowHeight="17.6" outlineLevelRow="7"/>
  <cols>
    <col min="1" max="1" width="5.75" style="41" customWidth="1"/>
    <col min="2" max="11" width="8.75" style="41"/>
    <col min="12" max="12" width="12.75" style="41" customWidth="1"/>
    <col min="13" max="13" width="14.875" style="41" customWidth="1"/>
    <col min="14" max="16384" width="8.75" style="41"/>
  </cols>
  <sheetData>
    <row r="1" s="41" customFormat="1" ht="29" customHeight="1" spans="1:13">
      <c r="A1" s="42"/>
      <c r="B1" s="43" t="s">
        <v>19</v>
      </c>
      <c r="C1" s="43"/>
      <c r="D1" s="43"/>
      <c r="E1" s="43"/>
      <c r="F1" s="43"/>
      <c r="G1" s="43"/>
      <c r="H1" s="43"/>
      <c r="I1" s="43"/>
      <c r="J1" s="43"/>
      <c r="K1" s="43"/>
      <c r="L1" s="43"/>
      <c r="M1" s="43"/>
    </row>
    <row r="2" s="41" customFormat="1" ht="30" customHeight="1" spans="1:13">
      <c r="A2" s="44" t="s">
        <v>20</v>
      </c>
      <c r="B2" s="44"/>
      <c r="C2" s="44"/>
      <c r="D2" s="44"/>
      <c r="E2" s="44"/>
      <c r="F2" s="44"/>
      <c r="G2" s="44"/>
      <c r="H2" s="44"/>
      <c r="I2" s="44"/>
      <c r="J2" s="44"/>
      <c r="K2" s="44"/>
      <c r="L2" s="44"/>
      <c r="M2" s="44"/>
    </row>
    <row r="3" s="41" customFormat="1" ht="30" customHeight="1" spans="1:13">
      <c r="A3" s="45">
        <v>1</v>
      </c>
      <c r="B3" s="46" t="s">
        <v>21</v>
      </c>
      <c r="C3" s="46"/>
      <c r="D3" s="46"/>
      <c r="E3" s="46"/>
      <c r="F3" s="46"/>
      <c r="G3" s="46"/>
      <c r="H3" s="46"/>
      <c r="I3" s="46"/>
      <c r="J3" s="46"/>
      <c r="K3" s="46"/>
      <c r="L3" s="46"/>
      <c r="M3" s="46"/>
    </row>
    <row r="4" s="41" customFormat="1" ht="135" customHeight="1" spans="1:13">
      <c r="A4" s="45">
        <v>2</v>
      </c>
      <c r="B4" s="47" t="s">
        <v>22</v>
      </c>
      <c r="C4" s="48"/>
      <c r="D4" s="48"/>
      <c r="E4" s="48"/>
      <c r="F4" s="48"/>
      <c r="G4" s="48"/>
      <c r="H4" s="48"/>
      <c r="I4" s="48"/>
      <c r="J4" s="48"/>
      <c r="K4" s="48"/>
      <c r="L4" s="48"/>
      <c r="M4" s="53"/>
    </row>
    <row r="5" s="41" customFormat="1" ht="30" customHeight="1" spans="1:13">
      <c r="A5" s="45">
        <v>3</v>
      </c>
      <c r="B5" s="49" t="s">
        <v>23</v>
      </c>
      <c r="C5" s="49"/>
      <c r="D5" s="49"/>
      <c r="E5" s="49"/>
      <c r="F5" s="49"/>
      <c r="G5" s="49"/>
      <c r="H5" s="49"/>
      <c r="I5" s="49"/>
      <c r="J5" s="49"/>
      <c r="K5" s="49"/>
      <c r="L5" s="49"/>
      <c r="M5" s="49"/>
    </row>
    <row r="6" s="41" customFormat="1" ht="30" customHeight="1" spans="1:13">
      <c r="A6" s="45">
        <v>4</v>
      </c>
      <c r="B6" s="46" t="s">
        <v>24</v>
      </c>
      <c r="C6" s="46"/>
      <c r="D6" s="46"/>
      <c r="E6" s="46"/>
      <c r="F6" s="46"/>
      <c r="G6" s="46"/>
      <c r="H6" s="46"/>
      <c r="I6" s="46"/>
      <c r="J6" s="46"/>
      <c r="K6" s="46"/>
      <c r="L6" s="46"/>
      <c r="M6" s="46"/>
    </row>
    <row r="7" s="41" customFormat="1" ht="35.1" customHeight="1" spans="1:13">
      <c r="A7" s="45">
        <v>5</v>
      </c>
      <c r="B7" s="50" t="s">
        <v>25</v>
      </c>
      <c r="C7" s="50"/>
      <c r="D7" s="50"/>
      <c r="E7" s="50"/>
      <c r="F7" s="50"/>
      <c r="G7" s="50"/>
      <c r="H7" s="50"/>
      <c r="I7" s="50"/>
      <c r="J7" s="50"/>
      <c r="K7" s="50"/>
      <c r="L7" s="50"/>
      <c r="M7" s="50"/>
    </row>
    <row r="8" s="41" customFormat="1" ht="78" customHeight="1" spans="1:13">
      <c r="A8" s="45">
        <v>6</v>
      </c>
      <c r="B8" s="51" t="s">
        <v>26</v>
      </c>
      <c r="C8" s="52"/>
      <c r="D8" s="52"/>
      <c r="E8" s="52"/>
      <c r="F8" s="52"/>
      <c r="G8" s="52"/>
      <c r="H8" s="52"/>
      <c r="I8" s="52"/>
      <c r="J8" s="52"/>
      <c r="K8" s="52"/>
      <c r="L8" s="52"/>
      <c r="M8" s="54"/>
    </row>
  </sheetData>
  <mergeCells count="8">
    <mergeCell ref="B1:M1"/>
    <mergeCell ref="A2:M2"/>
    <mergeCell ref="B3:M3"/>
    <mergeCell ref="B4:M4"/>
    <mergeCell ref="B5:M5"/>
    <mergeCell ref="B6:M6"/>
    <mergeCell ref="B7:M7"/>
    <mergeCell ref="B8:M8"/>
  </mergeCells>
  <printOptions horizontalCentered="1"/>
  <pageMargins left="0.751388888888889" right="0.751388888888889"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5"/>
  <sheetViews>
    <sheetView workbookViewId="0">
      <pane ySplit="3" topLeftCell="A59" activePane="bottomLeft" state="frozen"/>
      <selection/>
      <selection pane="bottomLeft" activeCell="N61" sqref="N61"/>
    </sheetView>
  </sheetViews>
  <sheetFormatPr defaultColWidth="9" defaultRowHeight="16.8" outlineLevelCol="7"/>
  <cols>
    <col min="1" max="1" width="6.22115384615385" style="1" customWidth="1"/>
    <col min="2" max="2" width="21.5576923076923" style="2" customWidth="1"/>
    <col min="3" max="3" width="37" style="3" customWidth="1"/>
    <col min="4" max="4" width="5.66346153846154" style="1" customWidth="1"/>
    <col min="5" max="5" width="9" style="4" customWidth="1"/>
    <col min="6" max="6" width="15.7788461538462" style="5" customWidth="1"/>
    <col min="7" max="7" width="15.7788461538462" style="1" customWidth="1"/>
    <col min="8" max="8" width="16.5576923076923" style="1" customWidth="1"/>
    <col min="9" max="16384" width="9" style="1"/>
  </cols>
  <sheetData>
    <row r="1" spans="1:8">
      <c r="A1" s="6" t="s">
        <v>27</v>
      </c>
      <c r="B1" s="7"/>
      <c r="C1" s="8"/>
      <c r="D1" s="8"/>
      <c r="E1" s="24"/>
      <c r="F1" s="25"/>
      <c r="G1" s="25"/>
      <c r="H1" s="26"/>
    </row>
    <row r="2" ht="33" customHeight="1" spans="1:8">
      <c r="A2" s="8"/>
      <c r="B2" s="7"/>
      <c r="C2" s="8"/>
      <c r="D2" s="8"/>
      <c r="E2" s="24"/>
      <c r="F2" s="25"/>
      <c r="G2" s="25"/>
      <c r="H2" s="26"/>
    </row>
    <row r="3" ht="30" customHeight="1" spans="1:8">
      <c r="A3" s="9" t="s">
        <v>28</v>
      </c>
      <c r="B3" s="9" t="s">
        <v>29</v>
      </c>
      <c r="C3" s="10" t="s">
        <v>30</v>
      </c>
      <c r="D3" s="11" t="s">
        <v>31</v>
      </c>
      <c r="E3" s="27" t="s">
        <v>32</v>
      </c>
      <c r="F3" s="28" t="s">
        <v>33</v>
      </c>
      <c r="G3" s="29" t="s">
        <v>34</v>
      </c>
      <c r="H3" s="29" t="s">
        <v>35</v>
      </c>
    </row>
    <row r="4" ht="92" spans="1:8">
      <c r="A4" s="12">
        <v>1</v>
      </c>
      <c r="B4" s="13" t="s">
        <v>36</v>
      </c>
      <c r="C4" s="14" t="s">
        <v>37</v>
      </c>
      <c r="D4" s="15" t="s">
        <v>38</v>
      </c>
      <c r="E4" s="30">
        <v>1</v>
      </c>
      <c r="F4" s="31"/>
      <c r="G4" s="32">
        <f>E4*F4</f>
        <v>0</v>
      </c>
      <c r="H4" s="32" t="s">
        <v>39</v>
      </c>
    </row>
    <row r="5" ht="76" spans="1:8">
      <c r="A5" s="12">
        <v>2</v>
      </c>
      <c r="B5" s="13" t="s">
        <v>40</v>
      </c>
      <c r="C5" s="14" t="s">
        <v>41</v>
      </c>
      <c r="D5" s="15" t="s">
        <v>38</v>
      </c>
      <c r="E5" s="30">
        <v>1</v>
      </c>
      <c r="F5" s="31"/>
      <c r="G5" s="32">
        <f>E5*F5</f>
        <v>0</v>
      </c>
      <c r="H5" s="32" t="s">
        <v>42</v>
      </c>
    </row>
    <row r="6" ht="61" spans="1:8">
      <c r="A6" s="12">
        <v>3</v>
      </c>
      <c r="B6" s="14" t="s">
        <v>43</v>
      </c>
      <c r="C6" s="14" t="s">
        <v>44</v>
      </c>
      <c r="D6" s="16" t="s">
        <v>45</v>
      </c>
      <c r="E6" s="30">
        <f>95*4</f>
        <v>380</v>
      </c>
      <c r="F6" s="31"/>
      <c r="G6" s="32">
        <f>E6*F6</f>
        <v>0</v>
      </c>
      <c r="H6" s="32" t="s">
        <v>42</v>
      </c>
    </row>
    <row r="7" ht="76" spans="1:8">
      <c r="A7" s="12">
        <v>4</v>
      </c>
      <c r="B7" s="14" t="s">
        <v>46</v>
      </c>
      <c r="C7" s="14" t="s">
        <v>47</v>
      </c>
      <c r="D7" s="16" t="s">
        <v>45</v>
      </c>
      <c r="E7" s="30">
        <f>87*4</f>
        <v>348</v>
      </c>
      <c r="F7" s="31"/>
      <c r="G7" s="32">
        <f>E7*F7</f>
        <v>0</v>
      </c>
      <c r="H7" s="32" t="s">
        <v>42</v>
      </c>
    </row>
    <row r="8" ht="61" spans="1:8">
      <c r="A8" s="12">
        <v>5</v>
      </c>
      <c r="B8" s="14" t="s">
        <v>48</v>
      </c>
      <c r="C8" s="14" t="s">
        <v>49</v>
      </c>
      <c r="D8" s="15" t="s">
        <v>38</v>
      </c>
      <c r="E8" s="30">
        <v>1</v>
      </c>
      <c r="F8" s="31"/>
      <c r="G8" s="32">
        <f t="shared" ref="G8:G39" si="0">E8*F8</f>
        <v>0</v>
      </c>
      <c r="H8" s="32" t="s">
        <v>50</v>
      </c>
    </row>
    <row r="9" ht="107" spans="1:8">
      <c r="A9" s="12">
        <v>6</v>
      </c>
      <c r="B9" s="14" t="s">
        <v>51</v>
      </c>
      <c r="C9" s="14" t="s">
        <v>52</v>
      </c>
      <c r="D9" s="16" t="s">
        <v>45</v>
      </c>
      <c r="E9" s="30">
        <f>95*4</f>
        <v>380</v>
      </c>
      <c r="F9" s="31"/>
      <c r="G9" s="32">
        <f t="shared" si="0"/>
        <v>0</v>
      </c>
      <c r="H9" s="32" t="s">
        <v>42</v>
      </c>
    </row>
    <row r="10" ht="92" spans="1:8">
      <c r="A10" s="12">
        <v>7</v>
      </c>
      <c r="B10" s="14" t="s">
        <v>53</v>
      </c>
      <c r="C10" s="14" t="s">
        <v>54</v>
      </c>
      <c r="D10" s="16" t="s">
        <v>45</v>
      </c>
      <c r="E10" s="30">
        <f>270*4</f>
        <v>1080</v>
      </c>
      <c r="F10" s="31"/>
      <c r="G10" s="32">
        <f t="shared" si="0"/>
        <v>0</v>
      </c>
      <c r="H10" s="32" t="s">
        <v>42</v>
      </c>
    </row>
    <row r="11" ht="107" spans="1:8">
      <c r="A11" s="12">
        <v>8</v>
      </c>
      <c r="B11" s="14" t="s">
        <v>55</v>
      </c>
      <c r="C11" s="14" t="s">
        <v>56</v>
      </c>
      <c r="D11" s="16" t="s">
        <v>45</v>
      </c>
      <c r="E11" s="30">
        <v>2310</v>
      </c>
      <c r="F11" s="31"/>
      <c r="G11" s="32">
        <f t="shared" si="0"/>
        <v>0</v>
      </c>
      <c r="H11" s="32" t="s">
        <v>39</v>
      </c>
    </row>
    <row r="12" ht="107" spans="1:8">
      <c r="A12" s="12">
        <v>9</v>
      </c>
      <c r="B12" s="14" t="s">
        <v>57</v>
      </c>
      <c r="C12" s="14" t="s">
        <v>56</v>
      </c>
      <c r="D12" s="16" t="s">
        <v>45</v>
      </c>
      <c r="E12" s="30">
        <v>1362</v>
      </c>
      <c r="F12" s="31"/>
      <c r="G12" s="32">
        <f t="shared" si="0"/>
        <v>0</v>
      </c>
      <c r="H12" s="32" t="s">
        <v>58</v>
      </c>
    </row>
    <row r="13" ht="107" spans="1:8">
      <c r="A13" s="12">
        <v>10</v>
      </c>
      <c r="B13" s="14" t="s">
        <v>59</v>
      </c>
      <c r="C13" s="14" t="s">
        <v>60</v>
      </c>
      <c r="D13" s="15" t="s">
        <v>61</v>
      </c>
      <c r="E13" s="30">
        <v>1901</v>
      </c>
      <c r="F13" s="31"/>
      <c r="G13" s="32">
        <f t="shared" si="0"/>
        <v>0</v>
      </c>
      <c r="H13" s="32" t="s">
        <v>39</v>
      </c>
    </row>
    <row r="14" ht="92" spans="1:8">
      <c r="A14" s="12">
        <v>11</v>
      </c>
      <c r="B14" s="14" t="s">
        <v>62</v>
      </c>
      <c r="C14" s="14" t="s">
        <v>63</v>
      </c>
      <c r="D14" s="16" t="s">
        <v>45</v>
      </c>
      <c r="E14" s="30">
        <v>1064</v>
      </c>
      <c r="F14" s="31"/>
      <c r="G14" s="32">
        <f t="shared" si="0"/>
        <v>0</v>
      </c>
      <c r="H14" s="32" t="s">
        <v>64</v>
      </c>
    </row>
    <row r="15" ht="107" spans="1:8">
      <c r="A15" s="12">
        <v>12</v>
      </c>
      <c r="B15" s="14" t="s">
        <v>65</v>
      </c>
      <c r="C15" s="14" t="s">
        <v>66</v>
      </c>
      <c r="D15" s="15" t="s">
        <v>67</v>
      </c>
      <c r="E15" s="15">
        <v>45</v>
      </c>
      <c r="F15" s="31"/>
      <c r="G15" s="32">
        <f t="shared" si="0"/>
        <v>0</v>
      </c>
      <c r="H15" s="32" t="s">
        <v>68</v>
      </c>
    </row>
    <row r="16" ht="137" spans="1:8">
      <c r="A16" s="12">
        <v>13</v>
      </c>
      <c r="B16" s="13" t="s">
        <v>69</v>
      </c>
      <c r="C16" s="17" t="s">
        <v>70</v>
      </c>
      <c r="D16" s="18" t="s">
        <v>45</v>
      </c>
      <c r="E16" s="30">
        <v>16778</v>
      </c>
      <c r="F16" s="31"/>
      <c r="G16" s="32">
        <f t="shared" si="0"/>
        <v>0</v>
      </c>
      <c r="H16" s="32" t="s">
        <v>71</v>
      </c>
    </row>
    <row r="17" ht="46" spans="1:8">
      <c r="A17" s="12">
        <v>14</v>
      </c>
      <c r="B17" s="14" t="s">
        <v>72</v>
      </c>
      <c r="C17" s="14" t="s">
        <v>73</v>
      </c>
      <c r="D17" s="16" t="s">
        <v>45</v>
      </c>
      <c r="E17" s="30">
        <f>95*4</f>
        <v>380</v>
      </c>
      <c r="F17" s="31"/>
      <c r="G17" s="32">
        <f t="shared" si="0"/>
        <v>0</v>
      </c>
      <c r="H17" s="32" t="s">
        <v>42</v>
      </c>
    </row>
    <row r="18" ht="61" spans="1:8">
      <c r="A18" s="12">
        <v>15</v>
      </c>
      <c r="B18" s="14" t="s">
        <v>74</v>
      </c>
      <c r="C18" s="14" t="s">
        <v>75</v>
      </c>
      <c r="D18" s="16" t="s">
        <v>45</v>
      </c>
      <c r="E18" s="30">
        <f>97*4</f>
        <v>388</v>
      </c>
      <c r="F18" s="31"/>
      <c r="G18" s="32">
        <f t="shared" si="0"/>
        <v>0</v>
      </c>
      <c r="H18" s="32" t="s">
        <v>42</v>
      </c>
    </row>
    <row r="19" ht="46" spans="1:8">
      <c r="A19" s="12">
        <v>16</v>
      </c>
      <c r="B19" s="14" t="s">
        <v>76</v>
      </c>
      <c r="C19" s="14" t="s">
        <v>77</v>
      </c>
      <c r="D19" s="16" t="s">
        <v>78</v>
      </c>
      <c r="E19" s="15">
        <f>64*4</f>
        <v>256</v>
      </c>
      <c r="F19" s="31"/>
      <c r="G19" s="32">
        <f t="shared" si="0"/>
        <v>0</v>
      </c>
      <c r="H19" s="32" t="s">
        <v>42</v>
      </c>
    </row>
    <row r="20" ht="76" spans="1:8">
      <c r="A20" s="12">
        <v>17</v>
      </c>
      <c r="B20" s="14" t="s">
        <v>79</v>
      </c>
      <c r="C20" s="14" t="s">
        <v>80</v>
      </c>
      <c r="D20" s="16" t="s">
        <v>78</v>
      </c>
      <c r="E20" s="15">
        <f>104*4</f>
        <v>416</v>
      </c>
      <c r="F20" s="31"/>
      <c r="G20" s="32">
        <f t="shared" si="0"/>
        <v>0</v>
      </c>
      <c r="H20" s="32" t="s">
        <v>42</v>
      </c>
    </row>
    <row r="21" ht="31" spans="1:8">
      <c r="A21" s="12">
        <v>18</v>
      </c>
      <c r="B21" s="14" t="s">
        <v>81</v>
      </c>
      <c r="C21" s="14" t="s">
        <v>82</v>
      </c>
      <c r="D21" s="16" t="s">
        <v>78</v>
      </c>
      <c r="E21" s="15">
        <f>52.3*4</f>
        <v>209.2</v>
      </c>
      <c r="F21" s="31"/>
      <c r="G21" s="32">
        <f t="shared" si="0"/>
        <v>0</v>
      </c>
      <c r="H21" s="32" t="s">
        <v>42</v>
      </c>
    </row>
    <row r="22" ht="92" spans="1:8">
      <c r="A22" s="12">
        <v>19</v>
      </c>
      <c r="B22" s="14" t="s">
        <v>83</v>
      </c>
      <c r="C22" s="14" t="s">
        <v>84</v>
      </c>
      <c r="D22" s="16" t="s">
        <v>78</v>
      </c>
      <c r="E22" s="15">
        <f>44.7*4</f>
        <v>178.8</v>
      </c>
      <c r="F22" s="31"/>
      <c r="G22" s="32">
        <f t="shared" si="0"/>
        <v>0</v>
      </c>
      <c r="H22" s="32" t="s">
        <v>42</v>
      </c>
    </row>
    <row r="23" ht="46" spans="1:8">
      <c r="A23" s="12">
        <v>20</v>
      </c>
      <c r="B23" s="14" t="s">
        <v>85</v>
      </c>
      <c r="C23" s="14" t="s">
        <v>86</v>
      </c>
      <c r="D23" s="16" t="s">
        <v>45</v>
      </c>
      <c r="E23" s="15">
        <f>9.1*0.6*4</f>
        <v>21.84</v>
      </c>
      <c r="F23" s="31"/>
      <c r="G23" s="32">
        <f t="shared" si="0"/>
        <v>0</v>
      </c>
      <c r="H23" s="32" t="s">
        <v>42</v>
      </c>
    </row>
    <row r="24" ht="31" spans="1:8">
      <c r="A24" s="12">
        <v>21</v>
      </c>
      <c r="B24" s="14" t="s">
        <v>87</v>
      </c>
      <c r="C24" s="14" t="s">
        <v>88</v>
      </c>
      <c r="D24" s="16" t="s">
        <v>89</v>
      </c>
      <c r="E24" s="15">
        <f>8*4</f>
        <v>32</v>
      </c>
      <c r="F24" s="31"/>
      <c r="G24" s="32">
        <f t="shared" si="0"/>
        <v>0</v>
      </c>
      <c r="H24" s="32" t="s">
        <v>42</v>
      </c>
    </row>
    <row r="25" ht="46" spans="1:8">
      <c r="A25" s="12">
        <v>22</v>
      </c>
      <c r="B25" s="14" t="s">
        <v>90</v>
      </c>
      <c r="C25" s="14" t="s">
        <v>91</v>
      </c>
      <c r="D25" s="16" t="s">
        <v>92</v>
      </c>
      <c r="E25" s="15">
        <f>8*4</f>
        <v>32</v>
      </c>
      <c r="F25" s="31"/>
      <c r="G25" s="32">
        <f t="shared" si="0"/>
        <v>0</v>
      </c>
      <c r="H25" s="32" t="s">
        <v>42</v>
      </c>
    </row>
    <row r="26" ht="61" spans="1:8">
      <c r="A26" s="12">
        <v>23</v>
      </c>
      <c r="B26" s="14" t="s">
        <v>93</v>
      </c>
      <c r="C26" s="14" t="s">
        <v>94</v>
      </c>
      <c r="D26" s="16" t="s">
        <v>92</v>
      </c>
      <c r="E26" s="15">
        <f>8*4</f>
        <v>32</v>
      </c>
      <c r="F26" s="31"/>
      <c r="G26" s="32">
        <f t="shared" si="0"/>
        <v>0</v>
      </c>
      <c r="H26" s="32" t="s">
        <v>42</v>
      </c>
    </row>
    <row r="27" ht="61" spans="1:8">
      <c r="A27" s="12">
        <v>24</v>
      </c>
      <c r="B27" s="14" t="s">
        <v>95</v>
      </c>
      <c r="C27" s="14" t="s">
        <v>96</v>
      </c>
      <c r="D27" s="16" t="s">
        <v>92</v>
      </c>
      <c r="E27" s="15">
        <f>2*4</f>
        <v>8</v>
      </c>
      <c r="F27" s="31"/>
      <c r="G27" s="32">
        <f t="shared" si="0"/>
        <v>0</v>
      </c>
      <c r="H27" s="32" t="s">
        <v>42</v>
      </c>
    </row>
    <row r="28" ht="61" spans="1:8">
      <c r="A28" s="12">
        <v>25</v>
      </c>
      <c r="B28" s="14" t="s">
        <v>97</v>
      </c>
      <c r="C28" s="14" t="s">
        <v>98</v>
      </c>
      <c r="D28" s="16" t="s">
        <v>89</v>
      </c>
      <c r="E28" s="30">
        <f>19*4</f>
        <v>76</v>
      </c>
      <c r="F28" s="31"/>
      <c r="G28" s="32">
        <f t="shared" si="0"/>
        <v>0</v>
      </c>
      <c r="H28" s="32" t="s">
        <v>42</v>
      </c>
    </row>
    <row r="29" ht="61" spans="1:8">
      <c r="A29" s="12">
        <v>26</v>
      </c>
      <c r="B29" s="14" t="s">
        <v>99</v>
      </c>
      <c r="C29" s="14" t="s">
        <v>100</v>
      </c>
      <c r="D29" s="16" t="s">
        <v>89</v>
      </c>
      <c r="E29" s="30">
        <f>8*4</f>
        <v>32</v>
      </c>
      <c r="F29" s="31"/>
      <c r="G29" s="32">
        <f t="shared" si="0"/>
        <v>0</v>
      </c>
      <c r="H29" s="32" t="s">
        <v>42</v>
      </c>
    </row>
    <row r="30" ht="31" spans="1:8">
      <c r="A30" s="12">
        <v>27</v>
      </c>
      <c r="B30" s="14" t="s">
        <v>101</v>
      </c>
      <c r="C30" s="14" t="s">
        <v>102</v>
      </c>
      <c r="D30" s="16" t="s">
        <v>92</v>
      </c>
      <c r="E30" s="30">
        <f>2*4</f>
        <v>8</v>
      </c>
      <c r="F30" s="31"/>
      <c r="G30" s="32">
        <f t="shared" si="0"/>
        <v>0</v>
      </c>
      <c r="H30" s="32" t="s">
        <v>42</v>
      </c>
    </row>
    <row r="31" ht="31" spans="1:8">
      <c r="A31" s="12">
        <v>28</v>
      </c>
      <c r="B31" s="14" t="s">
        <v>103</v>
      </c>
      <c r="C31" s="14" t="s">
        <v>104</v>
      </c>
      <c r="D31" s="16" t="s">
        <v>92</v>
      </c>
      <c r="E31" s="30">
        <f>2*4</f>
        <v>8</v>
      </c>
      <c r="F31" s="31"/>
      <c r="G31" s="32">
        <f t="shared" si="0"/>
        <v>0</v>
      </c>
      <c r="H31" s="32" t="s">
        <v>42</v>
      </c>
    </row>
    <row r="32" ht="31" spans="1:8">
      <c r="A32" s="12">
        <v>29</v>
      </c>
      <c r="B32" s="14" t="s">
        <v>105</v>
      </c>
      <c r="C32" s="14" t="s">
        <v>104</v>
      </c>
      <c r="D32" s="16" t="s">
        <v>92</v>
      </c>
      <c r="E32" s="30">
        <f>1*4</f>
        <v>4</v>
      </c>
      <c r="F32" s="31"/>
      <c r="G32" s="32">
        <f t="shared" si="0"/>
        <v>0</v>
      </c>
      <c r="H32" s="32" t="s">
        <v>42</v>
      </c>
    </row>
    <row r="33" ht="46" spans="1:8">
      <c r="A33" s="12">
        <v>30</v>
      </c>
      <c r="B33" s="14" t="s">
        <v>106</v>
      </c>
      <c r="C33" s="14" t="s">
        <v>107</v>
      </c>
      <c r="D33" s="16" t="s">
        <v>108</v>
      </c>
      <c r="E33" s="30">
        <f>8*4</f>
        <v>32</v>
      </c>
      <c r="F33" s="31"/>
      <c r="G33" s="32">
        <f t="shared" si="0"/>
        <v>0</v>
      </c>
      <c r="H33" s="32" t="s">
        <v>42</v>
      </c>
    </row>
    <row r="34" ht="46" spans="1:8">
      <c r="A34" s="12">
        <v>31</v>
      </c>
      <c r="B34" s="14" t="s">
        <v>109</v>
      </c>
      <c r="C34" s="14" t="s">
        <v>110</v>
      </c>
      <c r="D34" s="16" t="s">
        <v>108</v>
      </c>
      <c r="E34" s="30">
        <v>608</v>
      </c>
      <c r="F34" s="31"/>
      <c r="G34" s="32">
        <f t="shared" si="0"/>
        <v>0</v>
      </c>
      <c r="H34" s="32" t="s">
        <v>111</v>
      </c>
    </row>
    <row r="35" ht="92" spans="1:8">
      <c r="A35" s="12">
        <v>32</v>
      </c>
      <c r="B35" s="13" t="s">
        <v>112</v>
      </c>
      <c r="C35" s="19" t="s">
        <v>113</v>
      </c>
      <c r="D35" s="15" t="s">
        <v>108</v>
      </c>
      <c r="E35" s="30">
        <v>100</v>
      </c>
      <c r="F35" s="31"/>
      <c r="G35" s="32">
        <f t="shared" si="0"/>
        <v>0</v>
      </c>
      <c r="H35" s="32" t="s">
        <v>58</v>
      </c>
    </row>
    <row r="36" ht="107" spans="1:8">
      <c r="A36" s="12">
        <v>33</v>
      </c>
      <c r="B36" s="14" t="s">
        <v>114</v>
      </c>
      <c r="C36" s="14" t="s">
        <v>115</v>
      </c>
      <c r="D36" s="16" t="s">
        <v>116</v>
      </c>
      <c r="E36" s="15">
        <f>2*4</f>
        <v>8</v>
      </c>
      <c r="F36" s="31"/>
      <c r="G36" s="32">
        <f t="shared" si="0"/>
        <v>0</v>
      </c>
      <c r="H36" s="32" t="s">
        <v>42</v>
      </c>
    </row>
    <row r="37" ht="92" spans="1:8">
      <c r="A37" s="12">
        <v>34</v>
      </c>
      <c r="B37" s="14" t="s">
        <v>117</v>
      </c>
      <c r="C37" s="14" t="s">
        <v>118</v>
      </c>
      <c r="D37" s="16" t="s">
        <v>116</v>
      </c>
      <c r="E37" s="30">
        <v>332</v>
      </c>
      <c r="F37" s="31"/>
      <c r="G37" s="32">
        <f t="shared" si="0"/>
        <v>0</v>
      </c>
      <c r="H37" s="32" t="s">
        <v>111</v>
      </c>
    </row>
    <row r="38" ht="46" spans="1:8">
      <c r="A38" s="12">
        <v>35</v>
      </c>
      <c r="B38" s="14" t="s">
        <v>119</v>
      </c>
      <c r="C38" s="14" t="s">
        <v>120</v>
      </c>
      <c r="D38" s="16" t="s">
        <v>92</v>
      </c>
      <c r="E38" s="30">
        <f>2*4</f>
        <v>8</v>
      </c>
      <c r="F38" s="31"/>
      <c r="G38" s="32">
        <f t="shared" si="0"/>
        <v>0</v>
      </c>
      <c r="H38" s="32" t="s">
        <v>42</v>
      </c>
    </row>
    <row r="39" ht="46" spans="1:8">
      <c r="A39" s="12">
        <v>36</v>
      </c>
      <c r="B39" s="14" t="s">
        <v>121</v>
      </c>
      <c r="C39" s="14" t="s">
        <v>122</v>
      </c>
      <c r="D39" s="16" t="s">
        <v>92</v>
      </c>
      <c r="E39" s="30">
        <v>117</v>
      </c>
      <c r="F39" s="31"/>
      <c r="G39" s="32">
        <f t="shared" si="0"/>
        <v>0</v>
      </c>
      <c r="H39" s="32" t="s">
        <v>111</v>
      </c>
    </row>
    <row r="40" ht="46" spans="1:8">
      <c r="A40" s="12">
        <v>37</v>
      </c>
      <c r="B40" s="14" t="s">
        <v>123</v>
      </c>
      <c r="C40" s="14" t="s">
        <v>124</v>
      </c>
      <c r="D40" s="16" t="s">
        <v>92</v>
      </c>
      <c r="E40" s="30">
        <v>648</v>
      </c>
      <c r="F40" s="31"/>
      <c r="G40" s="32">
        <f t="shared" ref="G40:G61" si="1">E40*F40</f>
        <v>0</v>
      </c>
      <c r="H40" s="32" t="s">
        <v>111</v>
      </c>
    </row>
    <row r="41" ht="46" spans="1:8">
      <c r="A41" s="12">
        <v>38</v>
      </c>
      <c r="B41" s="14" t="s">
        <v>125</v>
      </c>
      <c r="C41" s="14" t="s">
        <v>126</v>
      </c>
      <c r="D41" s="16" t="s">
        <v>92</v>
      </c>
      <c r="E41" s="30">
        <v>51</v>
      </c>
      <c r="F41" s="31"/>
      <c r="G41" s="32">
        <f t="shared" si="1"/>
        <v>0</v>
      </c>
      <c r="H41" s="32"/>
    </row>
    <row r="42" ht="92" spans="1:8">
      <c r="A42" s="12">
        <v>39</v>
      </c>
      <c r="B42" s="14" t="s">
        <v>127</v>
      </c>
      <c r="C42" s="14" t="s">
        <v>128</v>
      </c>
      <c r="D42" s="16" t="s">
        <v>61</v>
      </c>
      <c r="E42" s="30">
        <f>280*4</f>
        <v>1120</v>
      </c>
      <c r="F42" s="31"/>
      <c r="G42" s="32">
        <f t="shared" si="1"/>
        <v>0</v>
      </c>
      <c r="H42" s="32" t="s">
        <v>42</v>
      </c>
    </row>
    <row r="43" ht="92" spans="1:8">
      <c r="A43" s="12">
        <v>40</v>
      </c>
      <c r="B43" s="13" t="s">
        <v>129</v>
      </c>
      <c r="C43" s="19" t="s">
        <v>130</v>
      </c>
      <c r="D43" s="15" t="s">
        <v>92</v>
      </c>
      <c r="E43" s="30">
        <v>247</v>
      </c>
      <c r="F43" s="31"/>
      <c r="G43" s="32">
        <f t="shared" si="1"/>
        <v>0</v>
      </c>
      <c r="H43" s="15" t="s">
        <v>131</v>
      </c>
    </row>
    <row r="44" ht="107" spans="1:8">
      <c r="A44" s="12">
        <v>41</v>
      </c>
      <c r="B44" s="13" t="s">
        <v>132</v>
      </c>
      <c r="C44" s="19" t="s">
        <v>133</v>
      </c>
      <c r="D44" s="15" t="s">
        <v>61</v>
      </c>
      <c r="E44" s="30">
        <v>3000</v>
      </c>
      <c r="F44" s="31"/>
      <c r="G44" s="32">
        <f t="shared" si="1"/>
        <v>0</v>
      </c>
      <c r="H44" s="15" t="s">
        <v>134</v>
      </c>
    </row>
    <row r="45" ht="92" spans="1:8">
      <c r="A45" s="12">
        <v>42</v>
      </c>
      <c r="B45" s="13" t="s">
        <v>135</v>
      </c>
      <c r="C45" s="19" t="s">
        <v>136</v>
      </c>
      <c r="D45" s="15" t="s">
        <v>116</v>
      </c>
      <c r="E45" s="30">
        <v>4</v>
      </c>
      <c r="F45" s="31"/>
      <c r="G45" s="32">
        <f t="shared" si="1"/>
        <v>0</v>
      </c>
      <c r="H45" s="32" t="s">
        <v>111</v>
      </c>
    </row>
    <row r="46" ht="92" spans="1:8">
      <c r="A46" s="12">
        <v>43</v>
      </c>
      <c r="B46" s="13" t="s">
        <v>135</v>
      </c>
      <c r="C46" s="19" t="s">
        <v>137</v>
      </c>
      <c r="D46" s="15" t="s">
        <v>116</v>
      </c>
      <c r="E46" s="15">
        <v>47</v>
      </c>
      <c r="F46" s="31"/>
      <c r="G46" s="32">
        <f t="shared" si="1"/>
        <v>0</v>
      </c>
      <c r="H46" s="32" t="s">
        <v>111</v>
      </c>
    </row>
    <row r="47" ht="107" spans="1:8">
      <c r="A47" s="12">
        <v>44</v>
      </c>
      <c r="B47" s="13" t="s">
        <v>138</v>
      </c>
      <c r="C47" s="14" t="s">
        <v>139</v>
      </c>
      <c r="D47" s="15" t="s">
        <v>38</v>
      </c>
      <c r="E47" s="15">
        <v>1</v>
      </c>
      <c r="F47" s="31"/>
      <c r="G47" s="32">
        <f t="shared" si="1"/>
        <v>0</v>
      </c>
      <c r="H47" s="15" t="s">
        <v>134</v>
      </c>
    </row>
    <row r="48" ht="92" spans="1:8">
      <c r="A48" s="12">
        <v>45</v>
      </c>
      <c r="B48" s="13" t="s">
        <v>140</v>
      </c>
      <c r="C48" s="19" t="s">
        <v>141</v>
      </c>
      <c r="D48" s="15" t="s">
        <v>142</v>
      </c>
      <c r="E48" s="15">
        <v>70</v>
      </c>
      <c r="F48" s="31"/>
      <c r="G48" s="32">
        <f t="shared" si="1"/>
        <v>0</v>
      </c>
      <c r="H48" s="32" t="s">
        <v>111</v>
      </c>
    </row>
    <row r="49" ht="137" spans="1:8">
      <c r="A49" s="12">
        <v>46</v>
      </c>
      <c r="B49" s="14" t="s">
        <v>143</v>
      </c>
      <c r="C49" s="14" t="s">
        <v>144</v>
      </c>
      <c r="D49" s="16" t="s">
        <v>45</v>
      </c>
      <c r="E49" s="15">
        <v>600</v>
      </c>
      <c r="F49" s="31"/>
      <c r="G49" s="32">
        <f t="shared" si="1"/>
        <v>0</v>
      </c>
      <c r="H49" s="15" t="s">
        <v>145</v>
      </c>
    </row>
    <row r="50" ht="46" spans="1:8">
      <c r="A50" s="12">
        <v>47</v>
      </c>
      <c r="B50" s="13" t="s">
        <v>146</v>
      </c>
      <c r="C50" s="14" t="s">
        <v>147</v>
      </c>
      <c r="D50" s="15" t="s">
        <v>45</v>
      </c>
      <c r="E50" s="30">
        <v>173</v>
      </c>
      <c r="F50" s="31"/>
      <c r="G50" s="32">
        <f t="shared" si="1"/>
        <v>0</v>
      </c>
      <c r="H50" s="15"/>
    </row>
    <row r="51" ht="61" spans="1:8">
      <c r="A51" s="12">
        <v>48</v>
      </c>
      <c r="B51" s="13" t="s">
        <v>148</v>
      </c>
      <c r="C51" s="14" t="s">
        <v>149</v>
      </c>
      <c r="D51" s="15" t="s">
        <v>38</v>
      </c>
      <c r="E51" s="30">
        <v>1</v>
      </c>
      <c r="F51" s="31"/>
      <c r="G51" s="32">
        <f t="shared" si="1"/>
        <v>0</v>
      </c>
      <c r="H51" s="15"/>
    </row>
    <row r="52" ht="46" spans="1:8">
      <c r="A52" s="12">
        <v>49</v>
      </c>
      <c r="B52" s="13" t="s">
        <v>150</v>
      </c>
      <c r="C52" s="14" t="s">
        <v>151</v>
      </c>
      <c r="D52" s="15" t="s">
        <v>38</v>
      </c>
      <c r="E52" s="30">
        <v>1</v>
      </c>
      <c r="F52" s="31"/>
      <c r="G52" s="32">
        <f t="shared" si="1"/>
        <v>0</v>
      </c>
      <c r="H52" s="15"/>
    </row>
    <row r="53" ht="46" spans="1:8">
      <c r="A53" s="12">
        <v>50</v>
      </c>
      <c r="B53" s="13" t="s">
        <v>152</v>
      </c>
      <c r="C53" s="14" t="s">
        <v>153</v>
      </c>
      <c r="D53" s="16" t="s">
        <v>154</v>
      </c>
      <c r="E53" s="30">
        <f>41+12+15</f>
        <v>68</v>
      </c>
      <c r="F53" s="31"/>
      <c r="G53" s="32">
        <f t="shared" si="1"/>
        <v>0</v>
      </c>
      <c r="H53" s="15"/>
    </row>
    <row r="54" ht="61" spans="1:8">
      <c r="A54" s="12">
        <v>51</v>
      </c>
      <c r="B54" s="13" t="s">
        <v>155</v>
      </c>
      <c r="C54" s="14" t="s">
        <v>156</v>
      </c>
      <c r="D54" s="16" t="s">
        <v>154</v>
      </c>
      <c r="E54" s="30">
        <v>13</v>
      </c>
      <c r="F54" s="31"/>
      <c r="G54" s="32">
        <f t="shared" si="1"/>
        <v>0</v>
      </c>
      <c r="H54" s="15"/>
    </row>
    <row r="55" ht="61" spans="1:8">
      <c r="A55" s="12">
        <v>52</v>
      </c>
      <c r="B55" s="13" t="s">
        <v>157</v>
      </c>
      <c r="C55" s="14" t="s">
        <v>158</v>
      </c>
      <c r="D55" s="16" t="s">
        <v>154</v>
      </c>
      <c r="E55" s="30">
        <v>8</v>
      </c>
      <c r="F55" s="31"/>
      <c r="G55" s="32">
        <f t="shared" si="1"/>
        <v>0</v>
      </c>
      <c r="H55" s="15"/>
    </row>
    <row r="56" ht="61" spans="1:8">
      <c r="A56" s="12">
        <v>53</v>
      </c>
      <c r="B56" s="14" t="s">
        <v>159</v>
      </c>
      <c r="C56" s="14" t="s">
        <v>160</v>
      </c>
      <c r="D56" s="15" t="s">
        <v>38</v>
      </c>
      <c r="E56" s="30">
        <v>1</v>
      </c>
      <c r="F56" s="31"/>
      <c r="G56" s="32">
        <f t="shared" si="1"/>
        <v>0</v>
      </c>
      <c r="H56" s="15"/>
    </row>
    <row r="57" ht="61" spans="1:8">
      <c r="A57" s="12">
        <v>54</v>
      </c>
      <c r="B57" s="20" t="s">
        <v>161</v>
      </c>
      <c r="C57" s="14" t="s">
        <v>162</v>
      </c>
      <c r="D57" s="15" t="s">
        <v>45</v>
      </c>
      <c r="E57" s="30">
        <v>55</v>
      </c>
      <c r="F57" s="31"/>
      <c r="G57" s="32">
        <f t="shared" si="1"/>
        <v>0</v>
      </c>
      <c r="H57" s="15"/>
    </row>
    <row r="58" ht="92" spans="1:8">
      <c r="A58" s="12">
        <v>55</v>
      </c>
      <c r="B58" s="21" t="s">
        <v>163</v>
      </c>
      <c r="C58" s="14" t="s">
        <v>164</v>
      </c>
      <c r="D58" s="22" t="s">
        <v>61</v>
      </c>
      <c r="E58" s="15">
        <v>132</v>
      </c>
      <c r="F58" s="31"/>
      <c r="G58" s="32">
        <f t="shared" si="1"/>
        <v>0</v>
      </c>
      <c r="H58" s="15"/>
    </row>
    <row r="59" ht="107" spans="1:8">
      <c r="A59" s="12">
        <v>56</v>
      </c>
      <c r="B59" s="13" t="s">
        <v>165</v>
      </c>
      <c r="C59" s="14" t="s">
        <v>166</v>
      </c>
      <c r="D59" s="15" t="s">
        <v>45</v>
      </c>
      <c r="E59" s="15">
        <v>200</v>
      </c>
      <c r="F59" s="31"/>
      <c r="G59" s="32">
        <f t="shared" si="1"/>
        <v>0</v>
      </c>
      <c r="H59" s="15"/>
    </row>
    <row r="60" ht="31" spans="1:8">
      <c r="A60" s="12">
        <v>57</v>
      </c>
      <c r="B60" s="13" t="s">
        <v>167</v>
      </c>
      <c r="C60" s="21" t="s">
        <v>168</v>
      </c>
      <c r="D60" s="15" t="s">
        <v>38</v>
      </c>
      <c r="E60" s="30">
        <v>1</v>
      </c>
      <c r="F60" s="31"/>
      <c r="G60" s="32">
        <f t="shared" si="1"/>
        <v>0</v>
      </c>
      <c r="H60" s="15"/>
    </row>
    <row r="61" ht="76" spans="1:8">
      <c r="A61" s="12">
        <v>58</v>
      </c>
      <c r="B61" s="13" t="s">
        <v>169</v>
      </c>
      <c r="C61" s="14" t="s">
        <v>170</v>
      </c>
      <c r="D61" s="15" t="s">
        <v>38</v>
      </c>
      <c r="E61" s="30">
        <v>1</v>
      </c>
      <c r="F61" s="31"/>
      <c r="G61" s="32">
        <f t="shared" si="1"/>
        <v>0</v>
      </c>
      <c r="H61" s="15"/>
    </row>
    <row r="62" ht="15" customHeight="1" spans="1:8">
      <c r="A62" s="12">
        <v>59</v>
      </c>
      <c r="B62" s="13" t="s">
        <v>171</v>
      </c>
      <c r="C62" s="23"/>
      <c r="D62" s="15"/>
      <c r="E62" s="15"/>
      <c r="F62" s="33"/>
      <c r="G62" s="34">
        <f>SUM(G4:G61)</f>
        <v>0</v>
      </c>
      <c r="H62" s="15"/>
    </row>
    <row r="63" ht="15" customHeight="1" spans="1:8">
      <c r="A63" s="12">
        <v>60</v>
      </c>
      <c r="B63" s="13" t="s">
        <v>172</v>
      </c>
      <c r="C63" s="23"/>
      <c r="D63" s="15"/>
      <c r="E63" s="15"/>
      <c r="F63" s="33"/>
      <c r="G63" s="34">
        <f>G62*0.03</f>
        <v>0</v>
      </c>
      <c r="H63" s="35" t="s">
        <v>173</v>
      </c>
    </row>
    <row r="64" ht="15" customHeight="1" spans="1:8">
      <c r="A64" s="12">
        <v>61</v>
      </c>
      <c r="B64" s="13" t="s">
        <v>174</v>
      </c>
      <c r="C64" s="23"/>
      <c r="D64" s="15"/>
      <c r="E64" s="15"/>
      <c r="F64" s="33"/>
      <c r="G64" s="34">
        <f>SUM(G62:G63)</f>
        <v>0</v>
      </c>
      <c r="H64" s="15"/>
    </row>
    <row r="65" s="1" customFormat="1" ht="55" customHeight="1" spans="1:8">
      <c r="A65" s="36" t="s">
        <v>175</v>
      </c>
      <c r="B65" s="36"/>
      <c r="C65" s="37"/>
      <c r="D65" s="38"/>
      <c r="E65" s="39"/>
      <c r="F65" s="40" t="s">
        <v>176</v>
      </c>
      <c r="G65" s="38"/>
      <c r="H65" s="38"/>
    </row>
  </sheetData>
  <mergeCells count="6">
    <mergeCell ref="B62:F62"/>
    <mergeCell ref="B63:F63"/>
    <mergeCell ref="B64:F64"/>
    <mergeCell ref="A65:D65"/>
    <mergeCell ref="F65:H65"/>
    <mergeCell ref="A1:H2"/>
  </mergeCells>
  <printOptions horizontalCentered="1"/>
  <pageMargins left="0.700694444444445" right="0.700694444444445" top="0.432638888888889" bottom="0.751388888888889" header="0.298611111111111" footer="0.2986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投标总价封面</vt:lpstr>
      <vt:lpstr>工程项目投标总价</vt:lpstr>
      <vt:lpstr>清单投标报价说明</vt:lpstr>
      <vt:lpstr>教学区工程量清单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F~F</cp:lastModifiedBy>
  <dcterms:created xsi:type="dcterms:W3CDTF">2023-05-12T19:15:00Z</dcterms:created>
  <dcterms:modified xsi:type="dcterms:W3CDTF">2025-07-11T21:30:17Z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2052-7.5.1.8994</vt:lpwstr>
  </property>
  <property fmtid="{D5CDD505-2E9C-101B-9397-08002B2CF9AE}" pid="3" name="ICV">
    <vt:lpwstr>2DFD85A677B6F66E990F716886B5D023_43</vt:lpwstr>
  </property>
  <property fmtid="{D5CDD505-2E9C-101B-9397-08002B2CF9AE}" pid="4" name="KSOReadingLayout">
    <vt:bool>false</vt:bool>
  </property>
</Properties>
</file>